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985" windowHeight="11760" activeTab="0"/>
  </bookViews>
  <sheets>
    <sheet name="ELCQ2016Q4TBL5A" sheetId="1" r:id="rId1"/>
  </sheets>
  <definedNames>
    <definedName name="tbl5adata">'ELCQ2016Q4TBL5A'!$B$35:$L$54</definedName>
  </definedNames>
  <calcPr fullCalcOnLoad="1"/>
</workbook>
</file>

<file path=xl/sharedStrings.xml><?xml version="1.0" encoding="utf-8"?>
<sst xmlns="http://schemas.openxmlformats.org/spreadsheetml/2006/main" count="77" uniqueCount="58">
  <si>
    <t>NACE Principal Activity</t>
  </si>
  <si>
    <t>Quarterly change</t>
  </si>
  <si>
    <t>Annual change</t>
  </si>
  <si>
    <t>€</t>
  </si>
  <si>
    <t>%</t>
  </si>
  <si>
    <t>B-E</t>
  </si>
  <si>
    <t>Industry</t>
  </si>
  <si>
    <t>F</t>
  </si>
  <si>
    <t>Construction</t>
  </si>
  <si>
    <t>G</t>
  </si>
  <si>
    <t>Wholesale and retail trade; repair of motor vehicles and motorcycles</t>
  </si>
  <si>
    <t>H</t>
  </si>
  <si>
    <t>Transportation and storage</t>
  </si>
  <si>
    <t>I</t>
  </si>
  <si>
    <t>Accommodation and food services</t>
  </si>
  <si>
    <t>J</t>
  </si>
  <si>
    <t>Information and communication</t>
  </si>
  <si>
    <t>K-L</t>
  </si>
  <si>
    <t>Financial, insurance and real estate</t>
  </si>
  <si>
    <t>M</t>
  </si>
  <si>
    <t>Professional, scientific and technical activities</t>
  </si>
  <si>
    <t>N</t>
  </si>
  <si>
    <t xml:space="preserve">Administrative and support services </t>
  </si>
  <si>
    <t>O</t>
  </si>
  <si>
    <t>Public administration and defence</t>
  </si>
  <si>
    <t>P</t>
  </si>
  <si>
    <t>Education</t>
  </si>
  <si>
    <t>Q</t>
  </si>
  <si>
    <t>Human health and social work</t>
  </si>
  <si>
    <t>R-S</t>
  </si>
  <si>
    <t>Arts, entertainment, recreation and other service activities</t>
  </si>
  <si>
    <t>Total</t>
  </si>
  <si>
    <t>Private sector</t>
  </si>
  <si>
    <t>Size of Enterprise</t>
  </si>
  <si>
    <t>Less than 50 employees</t>
  </si>
  <si>
    <t>50-250 employees</t>
  </si>
  <si>
    <t>Greater than 250 employees</t>
  </si>
  <si>
    <t>* Preliminary Estimates</t>
  </si>
  <si>
    <t>Group</t>
  </si>
  <si>
    <t>Q411</t>
  </si>
  <si>
    <t>Q412</t>
  </si>
  <si>
    <t>Q413</t>
  </si>
  <si>
    <t>Q414</t>
  </si>
  <si>
    <t>Q415</t>
  </si>
  <si>
    <t>Q316</t>
  </si>
  <si>
    <t>Q416</t>
  </si>
  <si>
    <t>SecOrder</t>
  </si>
  <si>
    <t>Q409</t>
  </si>
  <si>
    <t>Q410</t>
  </si>
  <si>
    <t>BE</t>
  </si>
  <si>
    <t>KL</t>
  </si>
  <si>
    <t>RS</t>
  </si>
  <si>
    <t>All Sectors</t>
  </si>
  <si>
    <t>Private Sector</t>
  </si>
  <si>
    <t>Public Service</t>
  </si>
  <si>
    <t>1: Less than 50</t>
  </si>
  <si>
    <t>2: 50 to 249</t>
  </si>
  <si>
    <t>3: 250 or more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</si>
</sst>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0.00_ ;\-0.00\ "/>
    <numFmt numFmtId="165" formatCode="\+0.0_ ;\-0.0\ "/>
    <numFmt numFmtId="166" formatCode="0.00_ ;[Red]\-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1" fontId="4" fillId="0" borderId="10" xfId="0" applyNumberFormat="1" applyFont="1" applyFill="1" applyBorder="1" applyAlignment="1" applyProtection="1">
      <alignment horizontal="right" vertical="center"/>
      <protection hidden="1"/>
    </xf>
    <xf numFmtId="1" fontId="2" fillId="0" borderId="10" xfId="0" applyNumberFormat="1" applyFont="1" applyFill="1" applyBorder="1" applyAlignment="1" applyProtection="1">
      <alignment horizontal="right" vertical="center"/>
      <protection hidden="1"/>
    </xf>
    <xf numFmtId="1" fontId="42" fillId="0" borderId="10" xfId="0" applyNumberFormat="1" applyFont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Alignment="1" applyProtection="1">
      <alignment horizontal="right" vertical="center"/>
      <protection hidden="1"/>
    </xf>
    <xf numFmtId="4" fontId="41" fillId="0" borderId="0" xfId="0" applyNumberFormat="1" applyFont="1" applyFill="1" applyBorder="1" applyAlignment="1" applyProtection="1">
      <alignment horizontal="right" vertical="top"/>
      <protection hidden="1"/>
    </xf>
    <xf numFmtId="4" fontId="3" fillId="0" borderId="0" xfId="57" applyNumberFormat="1" applyFont="1" applyFill="1" applyBorder="1" applyAlignment="1" applyProtection="1">
      <alignment horizontal="right" vertical="top"/>
      <protection hidden="1"/>
    </xf>
    <xf numFmtId="4" fontId="41" fillId="0" borderId="0" xfId="57" applyNumberFormat="1" applyFont="1" applyFill="1" applyBorder="1" applyAlignment="1" applyProtection="1">
      <alignment horizontal="right" vertical="top"/>
      <protection hidden="1"/>
    </xf>
    <xf numFmtId="4" fontId="3" fillId="0" borderId="0" xfId="0" applyNumberFormat="1" applyFont="1" applyFill="1" applyAlignment="1" applyProtection="1">
      <alignment horizontal="right" vertical="top"/>
      <protection hidden="1"/>
    </xf>
    <xf numFmtId="164" fontId="5" fillId="0" borderId="0" xfId="0" applyNumberFormat="1" applyFont="1" applyFill="1" applyAlignment="1" applyProtection="1">
      <alignment horizontal="right" vertical="top"/>
      <protection hidden="1"/>
    </xf>
    <xf numFmtId="165" fontId="5" fillId="0" borderId="0" xfId="0" applyNumberFormat="1" applyFont="1" applyFill="1" applyAlignment="1" applyProtection="1">
      <alignment horizontal="right" vertical="top"/>
      <protection hidden="1"/>
    </xf>
    <xf numFmtId="4" fontId="3" fillId="0" borderId="0" xfId="0" applyNumberFormat="1" applyFont="1" applyFill="1" applyBorder="1" applyAlignment="1" applyProtection="1">
      <alignment horizontal="right" vertical="top"/>
      <protection hidden="1"/>
    </xf>
    <xf numFmtId="4" fontId="5" fillId="0" borderId="0" xfId="0" applyNumberFormat="1" applyFont="1" applyFill="1" applyAlignment="1" applyProtection="1">
      <alignment horizontal="right" vertical="top"/>
      <protection hidden="1"/>
    </xf>
    <xf numFmtId="165" fontId="5" fillId="0" borderId="0" xfId="0" applyNumberFormat="1" applyFont="1" applyFill="1" applyAlignment="1" applyProtection="1">
      <alignment vertical="top"/>
      <protection hidden="1"/>
    </xf>
    <xf numFmtId="4" fontId="42" fillId="0" borderId="0" xfId="0" applyNumberFormat="1" applyFont="1" applyFill="1" applyBorder="1" applyAlignment="1" applyProtection="1">
      <alignment horizontal="right" vertical="top"/>
      <protection hidden="1"/>
    </xf>
    <xf numFmtId="4" fontId="2" fillId="0" borderId="0" xfId="0" applyNumberFormat="1" applyFont="1" applyFill="1" applyAlignment="1" applyProtection="1">
      <alignment horizontal="right" vertical="top"/>
      <protection hidden="1"/>
    </xf>
    <xf numFmtId="164" fontId="4" fillId="0" borderId="0" xfId="0" applyNumberFormat="1" applyFont="1" applyFill="1" applyAlignment="1" applyProtection="1">
      <alignment horizontal="right" vertical="top"/>
      <protection hidden="1"/>
    </xf>
    <xf numFmtId="165" fontId="4" fillId="0" borderId="0" xfId="0" applyNumberFormat="1" applyFont="1" applyFill="1" applyAlignment="1" applyProtection="1">
      <alignment horizontal="right" vertical="top"/>
      <protection hidden="1"/>
    </xf>
    <xf numFmtId="4" fontId="2" fillId="0" borderId="11" xfId="0" applyNumberFormat="1" applyFont="1" applyFill="1" applyBorder="1" applyAlignment="1" applyProtection="1">
      <alignment horizontal="right" vertical="top" wrapText="1"/>
      <protection hidden="1"/>
    </xf>
    <xf numFmtId="4" fontId="2" fillId="0" borderId="11" xfId="0" applyNumberFormat="1" applyFont="1" applyFill="1" applyBorder="1" applyAlignment="1" applyProtection="1">
      <alignment horizontal="right" vertical="top"/>
      <protection hidden="1"/>
    </xf>
    <xf numFmtId="4" fontId="4" fillId="0" borderId="11" xfId="0" applyNumberFormat="1" applyFont="1" applyFill="1" applyBorder="1" applyAlignment="1" applyProtection="1">
      <alignment horizontal="right" vertical="top"/>
      <protection hidden="1"/>
    </xf>
    <xf numFmtId="164" fontId="5" fillId="0" borderId="11" xfId="0" applyNumberFormat="1" applyFont="1" applyFill="1" applyBorder="1" applyAlignment="1" applyProtection="1">
      <alignment horizontal="right" vertical="top"/>
      <protection hidden="1"/>
    </xf>
    <xf numFmtId="165" fontId="5" fillId="0" borderId="11" xfId="0" applyNumberFormat="1" applyFont="1" applyFill="1" applyBorder="1" applyAlignment="1" applyProtection="1">
      <alignment vertical="top"/>
      <protection hidden="1"/>
    </xf>
    <xf numFmtId="165" fontId="5" fillId="0" borderId="11" xfId="0" applyNumberFormat="1" applyFont="1" applyFill="1" applyBorder="1" applyAlignment="1" applyProtection="1">
      <alignment horizontal="right" vertical="top"/>
      <protection hidden="1"/>
    </xf>
    <xf numFmtId="4" fontId="5" fillId="0" borderId="0" xfId="0" applyNumberFormat="1" applyFont="1" applyFill="1" applyBorder="1" applyAlignment="1" applyProtection="1">
      <alignment horizontal="right" vertical="top"/>
      <protection hidden="1"/>
    </xf>
    <xf numFmtId="4" fontId="5" fillId="0" borderId="0" xfId="0" applyNumberFormat="1" applyFont="1" applyFill="1" applyAlignment="1" applyProtection="1">
      <alignment horizontal="right"/>
      <protection hidden="1"/>
    </xf>
    <xf numFmtId="164" fontId="5" fillId="0" borderId="0" xfId="0" applyNumberFormat="1" applyFont="1" applyFill="1" applyBorder="1" applyAlignment="1" applyProtection="1">
      <alignment horizontal="right" vertical="top"/>
      <protection hidden="1"/>
    </xf>
    <xf numFmtId="165" fontId="5" fillId="0" borderId="0" xfId="0" applyNumberFormat="1" applyFont="1" applyFill="1" applyBorder="1" applyAlignment="1" applyProtection="1">
      <alignment vertical="top"/>
      <protection hidden="1"/>
    </xf>
    <xf numFmtId="165" fontId="5" fillId="0" borderId="0" xfId="0" applyNumberFormat="1" applyFont="1" applyFill="1" applyBorder="1" applyAlignment="1" applyProtection="1">
      <alignment horizontal="right" vertical="top"/>
      <protection hidden="1"/>
    </xf>
    <xf numFmtId="4" fontId="3" fillId="0" borderId="11" xfId="0" applyNumberFormat="1" applyFont="1" applyFill="1" applyBorder="1" applyAlignment="1" applyProtection="1">
      <alignment horizontal="right" vertical="top" wrapText="1"/>
      <protection hidden="1"/>
    </xf>
    <xf numFmtId="4" fontId="3" fillId="0" borderId="11" xfId="0" applyNumberFormat="1" applyFont="1" applyFill="1" applyBorder="1" applyAlignment="1" applyProtection="1">
      <alignment horizontal="right" vertical="top"/>
      <protection hidden="1"/>
    </xf>
    <xf numFmtId="4" fontId="5" fillId="0" borderId="11" xfId="0" applyNumberFormat="1" applyFont="1" applyFill="1" applyBorder="1" applyAlignment="1" applyProtection="1">
      <alignment horizontal="right" vertical="top"/>
      <protection hidden="1"/>
    </xf>
    <xf numFmtId="165" fontId="5" fillId="0" borderId="12" xfId="0" applyNumberFormat="1" applyFont="1" applyFill="1" applyBorder="1" applyAlignment="1" applyProtection="1">
      <alignment vertical="top"/>
      <protection hidden="1"/>
    </xf>
    <xf numFmtId="164" fontId="5" fillId="0" borderId="12" xfId="0" applyNumberFormat="1" applyFont="1" applyFill="1" applyBorder="1" applyAlignment="1" applyProtection="1">
      <alignment horizontal="right" vertical="top"/>
      <protection hidden="1"/>
    </xf>
    <xf numFmtId="165" fontId="5" fillId="0" borderId="12" xfId="0" applyNumberFormat="1" applyFont="1" applyFill="1" applyBorder="1" applyAlignment="1" applyProtection="1">
      <alignment horizontal="right" vertical="top"/>
      <protection hidden="1"/>
    </xf>
    <xf numFmtId="4" fontId="3" fillId="0" borderId="0" xfId="0" applyNumberFormat="1" applyFont="1" applyFill="1" applyBorder="1" applyAlignment="1" applyProtection="1">
      <alignment horizontal="right" vertical="top" wrapText="1"/>
      <protection hidden="1"/>
    </xf>
    <xf numFmtId="4" fontId="42" fillId="0" borderId="0" xfId="0" applyNumberFormat="1" applyFont="1" applyFill="1" applyAlignment="1" applyProtection="1">
      <alignment horizontal="right" vertical="center"/>
      <protection hidden="1"/>
    </xf>
    <xf numFmtId="4" fontId="3" fillId="0" borderId="0" xfId="0" applyNumberFormat="1" applyFont="1" applyFill="1" applyAlignment="1" applyProtection="1">
      <alignment vertical="top"/>
      <protection hidden="1"/>
    </xf>
    <xf numFmtId="4" fontId="3" fillId="0" borderId="0" xfId="0" applyNumberFormat="1" applyFont="1" applyFill="1" applyAlignment="1" applyProtection="1">
      <alignment vertical="top" wrapText="1"/>
      <protection hidden="1"/>
    </xf>
    <xf numFmtId="4" fontId="3" fillId="0" borderId="0" xfId="0" applyNumberFormat="1" applyFont="1" applyFill="1" applyBorder="1" applyAlignment="1" applyProtection="1">
      <alignment vertical="top"/>
      <protection hidden="1"/>
    </xf>
    <xf numFmtId="4" fontId="3" fillId="0" borderId="0" xfId="0" applyNumberFormat="1" applyFont="1" applyFill="1" applyBorder="1" applyAlignment="1" applyProtection="1">
      <alignment vertical="top" wrapText="1"/>
      <protection hidden="1"/>
    </xf>
    <xf numFmtId="4" fontId="2" fillId="0" borderId="0" xfId="0" applyNumberFormat="1" applyFont="1" applyFill="1" applyBorder="1" applyAlignment="1" applyProtection="1">
      <alignment vertical="top"/>
      <protection hidden="1"/>
    </xf>
    <xf numFmtId="4" fontId="2" fillId="0" borderId="11" xfId="0" applyNumberFormat="1" applyFont="1" applyFill="1" applyBorder="1" applyAlignment="1" applyProtection="1">
      <alignment horizontal="left" vertical="top"/>
      <protection hidden="1"/>
    </xf>
    <xf numFmtId="4" fontId="2" fillId="0" borderId="11" xfId="0" applyNumberFormat="1" applyFont="1" applyFill="1" applyBorder="1" applyAlignment="1" applyProtection="1">
      <alignment vertical="top"/>
      <protection hidden="1"/>
    </xf>
    <xf numFmtId="4" fontId="3" fillId="0" borderId="11" xfId="0" applyNumberFormat="1" applyFont="1" applyFill="1" applyBorder="1" applyAlignment="1" applyProtection="1">
      <alignment vertical="top" wrapText="1"/>
      <protection hidden="1"/>
    </xf>
    <xf numFmtId="4" fontId="2" fillId="0" borderId="11" xfId="0" applyNumberFormat="1" applyFont="1" applyFill="1" applyBorder="1" applyAlignment="1" applyProtection="1">
      <alignment/>
      <protection hidden="1"/>
    </xf>
    <xf numFmtId="0" fontId="41" fillId="0" borderId="11" xfId="0" applyFont="1" applyBorder="1" applyAlignment="1" applyProtection="1">
      <alignment/>
      <protection hidden="1"/>
    </xf>
    <xf numFmtId="0" fontId="5" fillId="0" borderId="11" xfId="0" applyFont="1" applyFill="1" applyBorder="1" applyAlignment="1" applyProtection="1">
      <alignment horizontal="right" vertical="top"/>
      <protection hidden="1"/>
    </xf>
    <xf numFmtId="166" fontId="6" fillId="0" borderId="11" xfId="0" applyNumberFormat="1" applyFont="1" applyFill="1" applyBorder="1" applyAlignment="1" applyProtection="1">
      <alignment vertical="top"/>
      <protection hidden="1"/>
    </xf>
    <xf numFmtId="0" fontId="0" fillId="0" borderId="0" xfId="0" applyAlignment="1">
      <alignment/>
    </xf>
    <xf numFmtId="0" fontId="40" fillId="0" borderId="0" xfId="0" applyFont="1" applyFill="1" applyAlignment="1">
      <alignment vertical="top"/>
    </xf>
    <xf numFmtId="0" fontId="0" fillId="0" borderId="0" xfId="0" applyAlignment="1">
      <alignment/>
    </xf>
    <xf numFmtId="4" fontId="2" fillId="0" borderId="12" xfId="0" applyNumberFormat="1" applyFont="1" applyFill="1" applyBorder="1" applyAlignment="1" applyProtection="1">
      <alignment vertical="center" wrapText="1"/>
      <protection hidden="1"/>
    </xf>
    <xf numFmtId="4" fontId="3" fillId="0" borderId="0" xfId="0" applyNumberFormat="1" applyFont="1" applyFill="1" applyAlignment="1" applyProtection="1">
      <alignment vertical="top" wrapText="1"/>
      <protection hidden="1"/>
    </xf>
    <xf numFmtId="4" fontId="2" fillId="0" borderId="11" xfId="0" applyNumberFormat="1" applyFont="1" applyFill="1" applyBorder="1" applyAlignment="1" applyProtection="1">
      <alignment horizontal="left" vertical="center"/>
      <protection hidden="1"/>
    </xf>
    <xf numFmtId="4" fontId="2" fillId="0" borderId="12" xfId="0" applyNumberFormat="1" applyFont="1" applyFill="1" applyBorder="1" applyAlignment="1" applyProtection="1">
      <alignment horizontal="left" vertical="center" wrapText="1"/>
      <protection hidden="1"/>
    </xf>
    <xf numFmtId="4" fontId="3" fillId="0" borderId="0" xfId="0" applyNumberFormat="1" applyFont="1" applyFill="1" applyAlignment="1" applyProtection="1">
      <alignment horizontal="left" vertical="top" wrapText="1"/>
      <protection hidden="1"/>
    </xf>
    <xf numFmtId="4" fontId="3" fillId="0" borderId="0" xfId="0" applyNumberFormat="1" applyFont="1" applyFill="1" applyBorder="1" applyAlignment="1" applyProtection="1">
      <alignment horizontal="left" vertical="top" wrapText="1"/>
      <protection hidden="1"/>
    </xf>
    <xf numFmtId="4" fontId="2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4" fontId="3" fillId="0" borderId="0" xfId="0" applyNumberFormat="1" applyFont="1" applyFill="1" applyBorder="1" applyAlignment="1" applyProtection="1">
      <alignment horizontal="left" vertical="top"/>
      <protection hidden="1"/>
    </xf>
    <xf numFmtId="4" fontId="3" fillId="0" borderId="0" xfId="0" applyNumberFormat="1" applyFont="1" applyFill="1" applyBorder="1" applyAlignment="1" applyProtection="1">
      <alignment vertical="top" wrapText="1"/>
      <protection hidden="1"/>
    </xf>
    <xf numFmtId="4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right" vertical="center"/>
      <protection hidden="1"/>
    </xf>
    <xf numFmtId="0" fontId="4" fillId="0" borderId="11" xfId="0" applyFont="1" applyFill="1" applyBorder="1" applyAlignment="1" applyProtection="1">
      <alignment horizontal="right" vertical="center"/>
      <protection hidden="1"/>
    </xf>
    <xf numFmtId="4" fontId="2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NumberFormat="1" applyFont="1" applyFill="1" applyBorder="1" applyAlignment="1" applyProtection="1">
      <alignment horizontal="left" vertical="top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zoomScalePageLayoutView="0" workbookViewId="0" topLeftCell="A1">
      <selection activeCell="A1" sqref="A1:M1"/>
    </sheetView>
  </sheetViews>
  <sheetFormatPr defaultColWidth="9.140625" defaultRowHeight="15" customHeight="1"/>
  <cols>
    <col min="1" max="1" width="10.7109375" style="1" customWidth="1"/>
    <col min="2" max="2" width="30.7109375" style="1" customWidth="1"/>
    <col min="3" max="13" width="10.7109375" style="1" customWidth="1"/>
    <col min="14" max="16384" width="9.140625" style="1" customWidth="1"/>
  </cols>
  <sheetData>
    <row r="1" spans="1:13" s="2" customFormat="1" ht="15" customHeight="1">
      <c r="A1" s="58" t="str">
        <f>"Table 5a Average hourly earnings excluding irregular earnings by economic sector and other characteristics and quarter"&amp;CHAR(185)&amp;CHAR(178)</f>
        <v>Table 5a Average hourly earnings excluding irregular earnings by economic sector and other characteristics and quarter¹²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2" customFormat="1" ht="15" customHeight="1">
      <c r="A2" s="69" t="s">
        <v>0</v>
      </c>
      <c r="B2" s="69"/>
      <c r="C2" s="4" t="str">
        <f>20&amp;RIGHT(C35,2)</f>
        <v>2011</v>
      </c>
      <c r="D2" s="4" t="str">
        <f aca="true" t="shared" si="0" ref="D2:I2">20&amp;RIGHT(D35,2)</f>
        <v>2012</v>
      </c>
      <c r="E2" s="4" t="str">
        <f t="shared" si="0"/>
        <v>2013</v>
      </c>
      <c r="F2" s="5" t="str">
        <f t="shared" si="0"/>
        <v>2014</v>
      </c>
      <c r="G2" s="5" t="str">
        <f>20&amp;RIGHT(G35,2)</f>
        <v>2015</v>
      </c>
      <c r="H2" s="5" t="str">
        <f>20&amp;RIGHT(H35,2)</f>
        <v>2016</v>
      </c>
      <c r="I2" s="6" t="str">
        <f t="shared" si="0"/>
        <v>2016</v>
      </c>
      <c r="J2" s="64" t="s">
        <v>1</v>
      </c>
      <c r="K2" s="64"/>
      <c r="L2" s="64" t="s">
        <v>2</v>
      </c>
      <c r="M2" s="64"/>
    </row>
    <row r="3" spans="1:13" s="2" customFormat="1" ht="15" customHeight="1">
      <c r="A3" s="70"/>
      <c r="B3" s="70"/>
      <c r="C3" s="72" t="str">
        <f aca="true" t="shared" si="1" ref="C3:H3">LEFT(C35,2)</f>
        <v>Q4</v>
      </c>
      <c r="D3" s="72" t="str">
        <f t="shared" si="1"/>
        <v>Q4</v>
      </c>
      <c r="E3" s="74" t="str">
        <f t="shared" si="1"/>
        <v>Q4</v>
      </c>
      <c r="F3" s="62" t="str">
        <f t="shared" si="1"/>
        <v>Q4</v>
      </c>
      <c r="G3" s="74" t="str">
        <f t="shared" si="1"/>
        <v>Q4</v>
      </c>
      <c r="H3" s="62" t="str">
        <f t="shared" si="1"/>
        <v>Q3</v>
      </c>
      <c r="I3" s="74" t="str">
        <f>LEFT(I35,2)&amp;"*"</f>
        <v>Q4*</v>
      </c>
      <c r="J3" s="65"/>
      <c r="K3" s="65"/>
      <c r="L3" s="65"/>
      <c r="M3" s="65"/>
    </row>
    <row r="4" spans="1:13" s="2" customFormat="1" ht="15" customHeight="1">
      <c r="A4" s="71"/>
      <c r="B4" s="71"/>
      <c r="C4" s="73"/>
      <c r="D4" s="73"/>
      <c r="E4" s="63"/>
      <c r="F4" s="63"/>
      <c r="G4" s="63"/>
      <c r="H4" s="63"/>
      <c r="I4" s="63"/>
      <c r="J4" s="66"/>
      <c r="K4" s="66"/>
      <c r="L4" s="66"/>
      <c r="M4" s="66"/>
    </row>
    <row r="5" spans="1:13" s="3" customFormat="1" ht="19.5" customHeight="1">
      <c r="A5" s="7"/>
      <c r="B5" s="40"/>
      <c r="C5" s="7" t="s">
        <v>3</v>
      </c>
      <c r="D5" s="7" t="s">
        <v>3</v>
      </c>
      <c r="E5" s="7" t="s">
        <v>3</v>
      </c>
      <c r="F5" s="8" t="s">
        <v>3</v>
      </c>
      <c r="G5" s="8" t="s">
        <v>3</v>
      </c>
      <c r="H5" s="8" t="s">
        <v>3</v>
      </c>
      <c r="I5" s="8" t="s">
        <v>3</v>
      </c>
      <c r="J5" s="7" t="s">
        <v>3</v>
      </c>
      <c r="K5" s="8" t="s">
        <v>4</v>
      </c>
      <c r="L5" s="8" t="s">
        <v>3</v>
      </c>
      <c r="M5" s="8" t="s">
        <v>4</v>
      </c>
    </row>
    <row r="6" spans="1:13" s="2" customFormat="1" ht="15" customHeight="1">
      <c r="A6" s="41" t="s">
        <v>5</v>
      </c>
      <c r="B6" s="42" t="s">
        <v>6</v>
      </c>
      <c r="C6" s="9">
        <f>IF(C36="","",IF(ISNUMBER(VALUE(C36)),VALUE(C36),C36))</f>
        <v>20.36</v>
      </c>
      <c r="D6" s="9">
        <f aca="true" t="shared" si="2" ref="D6:I6">IF(D36="","",IF(ISNUMBER(VALUE(D36)),VALUE(D36),D36))</f>
        <v>20.51</v>
      </c>
      <c r="E6" s="10">
        <f t="shared" si="2"/>
        <v>20.51</v>
      </c>
      <c r="F6" s="11">
        <f t="shared" si="2"/>
        <v>20.86</v>
      </c>
      <c r="G6" s="11">
        <f t="shared" si="2"/>
        <v>20.72</v>
      </c>
      <c r="H6" s="11">
        <f t="shared" si="2"/>
        <v>20.79</v>
      </c>
      <c r="I6" s="12">
        <f t="shared" si="2"/>
        <v>21.11</v>
      </c>
      <c r="J6" s="13">
        <f>IF(OR(ROUND((I6-H6),2)&gt;0,ROUND((I6-H6),2)&lt;0),ROUND((I6-H6),2),"-")</f>
        <v>0.32</v>
      </c>
      <c r="K6" s="14">
        <f>IF(OR(ROUND((I6-H6)/H6*100,1)&gt;0,ROUND((I6-H6)/H6*100,1)&lt;0),ROUND((I6-H6)/H6*100,1),"-")</f>
        <v>1.5</v>
      </c>
      <c r="L6" s="13">
        <f>IF(OR(ROUND((I6-G6),2)&gt;0,ROUND((I6-G6),2)&lt;0),ROUND((I6-G6),2),"-")</f>
        <v>0.39</v>
      </c>
      <c r="M6" s="14">
        <f>IF(OR(ROUND((I6-G6)/G6*100,1)&gt;0,ROUND((I6-G6)/G6*100,1)&lt;0),ROUND((I6-G6)/G6*100,1),"-")</f>
        <v>1.9</v>
      </c>
    </row>
    <row r="7" spans="1:13" s="2" customFormat="1" ht="15" customHeight="1">
      <c r="A7" s="43" t="s">
        <v>7</v>
      </c>
      <c r="B7" s="44" t="s">
        <v>8</v>
      </c>
      <c r="C7" s="9">
        <f aca="true" t="shared" si="3" ref="C7:I18">IF(C37="","",IF(ISNUMBER(VALUE(C37)),VALUE(C37),C37))</f>
        <v>18.27</v>
      </c>
      <c r="D7" s="9">
        <f t="shared" si="3"/>
        <v>19.34</v>
      </c>
      <c r="E7" s="10">
        <f t="shared" si="3"/>
        <v>19.71</v>
      </c>
      <c r="F7" s="11">
        <f t="shared" si="3"/>
        <v>19.22</v>
      </c>
      <c r="G7" s="11">
        <f t="shared" si="3"/>
        <v>19.38</v>
      </c>
      <c r="H7" s="11">
        <f t="shared" si="3"/>
        <v>19.11</v>
      </c>
      <c r="I7" s="12">
        <f t="shared" si="3"/>
        <v>19.9</v>
      </c>
      <c r="J7" s="13">
        <f>IF(OR(ROUND((I7-H7),2)&gt;0,ROUND((I7-H7),2)&lt;0),ROUND((I7-H7),2),"-")</f>
        <v>0.79</v>
      </c>
      <c r="K7" s="14">
        <f aca="true" t="shared" si="4" ref="K7:K18">IF(OR(ROUND((I7-H7)/H7*100,1)&gt;0,ROUND((I7-H7)/H7*100,1)&lt;0),ROUND((I7-H7)/H7*100,1),"-")</f>
        <v>4.1</v>
      </c>
      <c r="L7" s="13">
        <f aca="true" t="shared" si="5" ref="L7:L18">IF(OR((I7-G7)&gt;0,(I7-G7)&lt;0),(I7-G7),"-")</f>
        <v>0.5199999999999996</v>
      </c>
      <c r="M7" s="14">
        <f aca="true" t="shared" si="6" ref="M7:M18">IF(OR(ROUND((I7-G7)/G7*100,1)&gt;0,ROUND((I7-G7)/G7*100,1)&lt;0),ROUND((I7-G7)/G7*100,1),"-")</f>
        <v>2.7</v>
      </c>
    </row>
    <row r="8" spans="1:13" s="2" customFormat="1" ht="22.5">
      <c r="A8" s="41" t="s">
        <v>9</v>
      </c>
      <c r="B8" s="42" t="s">
        <v>10</v>
      </c>
      <c r="C8" s="9">
        <f t="shared" si="3"/>
        <v>16.13</v>
      </c>
      <c r="D8" s="9">
        <f t="shared" si="3"/>
        <v>16</v>
      </c>
      <c r="E8" s="10">
        <f t="shared" si="3"/>
        <v>16.37</v>
      </c>
      <c r="F8" s="11">
        <f t="shared" si="3"/>
        <v>16.35</v>
      </c>
      <c r="G8" s="11">
        <f t="shared" si="3"/>
        <v>16.58</v>
      </c>
      <c r="H8" s="11">
        <f t="shared" si="3"/>
        <v>16.62</v>
      </c>
      <c r="I8" s="12">
        <f t="shared" si="3"/>
        <v>16.97</v>
      </c>
      <c r="J8" s="13">
        <f>IF(OR(ROUND((I8-H8),2)&gt;0,ROUND((I8-H8),2)&lt;0),ROUND((I8-H8),2),"-")</f>
        <v>0.35</v>
      </c>
      <c r="K8" s="14">
        <f t="shared" si="4"/>
        <v>2.1</v>
      </c>
      <c r="L8" s="13">
        <f t="shared" si="5"/>
        <v>0.39000000000000057</v>
      </c>
      <c r="M8" s="14">
        <f t="shared" si="6"/>
        <v>2.4</v>
      </c>
    </row>
    <row r="9" spans="1:13" s="2" customFormat="1" ht="15" customHeight="1">
      <c r="A9" s="41" t="s">
        <v>11</v>
      </c>
      <c r="B9" s="42" t="s">
        <v>12</v>
      </c>
      <c r="C9" s="9">
        <f t="shared" si="3"/>
        <v>18.7</v>
      </c>
      <c r="D9" s="9">
        <f t="shared" si="3"/>
        <v>18.64</v>
      </c>
      <c r="E9" s="10">
        <f t="shared" si="3"/>
        <v>19.84</v>
      </c>
      <c r="F9" s="11">
        <f t="shared" si="3"/>
        <v>19.63</v>
      </c>
      <c r="G9" s="11">
        <f t="shared" si="3"/>
        <v>19.36</v>
      </c>
      <c r="H9" s="11">
        <f t="shared" si="3"/>
        <v>19.82</v>
      </c>
      <c r="I9" s="12">
        <f t="shared" si="3"/>
        <v>19.94</v>
      </c>
      <c r="J9" s="13">
        <f aca="true" t="shared" si="7" ref="J9:J18">IF(OR(ROUND((I9-H9),2)&gt;0,ROUND((I9-H9),2)&lt;0),ROUND((I9-H9),2),"-")</f>
        <v>0.12</v>
      </c>
      <c r="K9" s="14">
        <f t="shared" si="4"/>
        <v>0.6</v>
      </c>
      <c r="L9" s="13">
        <f t="shared" si="5"/>
        <v>0.5800000000000018</v>
      </c>
      <c r="M9" s="14">
        <f t="shared" si="6"/>
        <v>3</v>
      </c>
    </row>
    <row r="10" spans="1:13" s="2" customFormat="1" ht="15" customHeight="1">
      <c r="A10" s="41" t="s">
        <v>13</v>
      </c>
      <c r="B10" s="42" t="s">
        <v>14</v>
      </c>
      <c r="C10" s="9">
        <f t="shared" si="3"/>
        <v>12.28</v>
      </c>
      <c r="D10" s="9">
        <f t="shared" si="3"/>
        <v>12.22</v>
      </c>
      <c r="E10" s="10">
        <f t="shared" si="3"/>
        <v>12.02</v>
      </c>
      <c r="F10" s="11">
        <f t="shared" si="3"/>
        <v>12.14</v>
      </c>
      <c r="G10" s="11">
        <f t="shared" si="3"/>
        <v>12.02</v>
      </c>
      <c r="H10" s="11">
        <f t="shared" si="3"/>
        <v>12.17</v>
      </c>
      <c r="I10" s="12">
        <f t="shared" si="3"/>
        <v>12.36</v>
      </c>
      <c r="J10" s="13">
        <f t="shared" si="7"/>
        <v>0.19</v>
      </c>
      <c r="K10" s="14">
        <f t="shared" si="4"/>
        <v>1.6</v>
      </c>
      <c r="L10" s="13">
        <f t="shared" si="5"/>
        <v>0.33999999999999986</v>
      </c>
      <c r="M10" s="14">
        <f t="shared" si="6"/>
        <v>2.8</v>
      </c>
    </row>
    <row r="11" spans="1:13" s="2" customFormat="1" ht="15" customHeight="1">
      <c r="A11" s="41" t="s">
        <v>15</v>
      </c>
      <c r="B11" s="42" t="s">
        <v>16</v>
      </c>
      <c r="C11" s="9">
        <f t="shared" si="3"/>
        <v>25.2</v>
      </c>
      <c r="D11" s="9">
        <f t="shared" si="3"/>
        <v>25.7</v>
      </c>
      <c r="E11" s="10">
        <f t="shared" si="3"/>
        <v>25.31</v>
      </c>
      <c r="F11" s="11">
        <f t="shared" si="3"/>
        <v>25.67</v>
      </c>
      <c r="G11" s="11">
        <f t="shared" si="3"/>
        <v>26.4</v>
      </c>
      <c r="H11" s="11">
        <f t="shared" si="3"/>
        <v>25.92</v>
      </c>
      <c r="I11" s="12">
        <f t="shared" si="3"/>
        <v>26.8</v>
      </c>
      <c r="J11" s="13">
        <f t="shared" si="7"/>
        <v>0.88</v>
      </c>
      <c r="K11" s="14">
        <f t="shared" si="4"/>
        <v>3.4</v>
      </c>
      <c r="L11" s="13">
        <f t="shared" si="5"/>
        <v>0.40000000000000213</v>
      </c>
      <c r="M11" s="14">
        <f t="shared" si="6"/>
        <v>1.5</v>
      </c>
    </row>
    <row r="12" spans="1:13" s="2" customFormat="1" ht="15" customHeight="1">
      <c r="A12" s="43" t="s">
        <v>17</v>
      </c>
      <c r="B12" s="44" t="s">
        <v>18</v>
      </c>
      <c r="C12" s="9">
        <f t="shared" si="3"/>
        <v>27.23</v>
      </c>
      <c r="D12" s="9">
        <f t="shared" si="3"/>
        <v>26.87</v>
      </c>
      <c r="E12" s="10">
        <f t="shared" si="3"/>
        <v>26.68</v>
      </c>
      <c r="F12" s="11">
        <f t="shared" si="3"/>
        <v>26.97</v>
      </c>
      <c r="G12" s="11">
        <f t="shared" si="3"/>
        <v>27.15</v>
      </c>
      <c r="H12" s="11">
        <f t="shared" si="3"/>
        <v>27.05</v>
      </c>
      <c r="I12" s="12">
        <f t="shared" si="3"/>
        <v>27.39</v>
      </c>
      <c r="J12" s="13">
        <f t="shared" si="7"/>
        <v>0.34</v>
      </c>
      <c r="K12" s="14">
        <f t="shared" si="4"/>
        <v>1.3</v>
      </c>
      <c r="L12" s="13">
        <f t="shared" si="5"/>
        <v>0.240000000000002</v>
      </c>
      <c r="M12" s="14">
        <f t="shared" si="6"/>
        <v>0.9</v>
      </c>
    </row>
    <row r="13" spans="1:13" s="2" customFormat="1" ht="22.5">
      <c r="A13" s="43" t="s">
        <v>19</v>
      </c>
      <c r="B13" s="44" t="s">
        <v>20</v>
      </c>
      <c r="C13" s="9">
        <f t="shared" si="3"/>
        <v>22.86</v>
      </c>
      <c r="D13" s="9">
        <f t="shared" si="3"/>
        <v>23.72</v>
      </c>
      <c r="E13" s="10">
        <f t="shared" si="3"/>
        <v>23.66</v>
      </c>
      <c r="F13" s="11">
        <f t="shared" si="3"/>
        <v>23.04</v>
      </c>
      <c r="G13" s="11">
        <f t="shared" si="3"/>
        <v>23.18</v>
      </c>
      <c r="H13" s="11">
        <f t="shared" si="3"/>
        <v>23.58</v>
      </c>
      <c r="I13" s="12">
        <f t="shared" si="3"/>
        <v>24.37</v>
      </c>
      <c r="J13" s="13">
        <f t="shared" si="7"/>
        <v>0.79</v>
      </c>
      <c r="K13" s="14">
        <f t="shared" si="4"/>
        <v>3.4</v>
      </c>
      <c r="L13" s="13">
        <f t="shared" si="5"/>
        <v>1.1900000000000013</v>
      </c>
      <c r="M13" s="14">
        <f t="shared" si="6"/>
        <v>5.1</v>
      </c>
    </row>
    <row r="14" spans="1:13" s="2" customFormat="1" ht="15" customHeight="1">
      <c r="A14" s="43" t="s">
        <v>21</v>
      </c>
      <c r="B14" s="44" t="s">
        <v>22</v>
      </c>
      <c r="C14" s="9">
        <f t="shared" si="3"/>
        <v>15.85</v>
      </c>
      <c r="D14" s="9">
        <f t="shared" si="3"/>
        <v>15.58</v>
      </c>
      <c r="E14" s="10">
        <f t="shared" si="3"/>
        <v>15.78</v>
      </c>
      <c r="F14" s="11">
        <f t="shared" si="3"/>
        <v>15.93</v>
      </c>
      <c r="G14" s="11">
        <f t="shared" si="3"/>
        <v>16.01</v>
      </c>
      <c r="H14" s="11">
        <f t="shared" si="3"/>
        <v>16.42</v>
      </c>
      <c r="I14" s="12">
        <f t="shared" si="3"/>
        <v>16.36</v>
      </c>
      <c r="J14" s="13">
        <f t="shared" si="7"/>
        <v>-0.06</v>
      </c>
      <c r="K14" s="14">
        <f t="shared" si="4"/>
        <v>-0.4</v>
      </c>
      <c r="L14" s="13">
        <f t="shared" si="5"/>
        <v>0.34999999999999787</v>
      </c>
      <c r="M14" s="14">
        <f t="shared" si="6"/>
        <v>2.2</v>
      </c>
    </row>
    <row r="15" spans="1:13" s="2" customFormat="1" ht="15" customHeight="1">
      <c r="A15" s="43" t="s">
        <v>23</v>
      </c>
      <c r="B15" s="43" t="s">
        <v>24</v>
      </c>
      <c r="C15" s="9">
        <f t="shared" si="3"/>
        <v>24.92</v>
      </c>
      <c r="D15" s="9">
        <f t="shared" si="3"/>
        <v>25.24</v>
      </c>
      <c r="E15" s="10">
        <f t="shared" si="3"/>
        <v>24.45</v>
      </c>
      <c r="F15" s="11">
        <f t="shared" si="3"/>
        <v>24.46</v>
      </c>
      <c r="G15" s="11">
        <f t="shared" si="3"/>
        <v>24.48</v>
      </c>
      <c r="H15" s="11">
        <f t="shared" si="3"/>
        <v>24.07</v>
      </c>
      <c r="I15" s="12">
        <f t="shared" si="3"/>
        <v>24.22</v>
      </c>
      <c r="J15" s="13">
        <f t="shared" si="7"/>
        <v>0.15</v>
      </c>
      <c r="K15" s="14">
        <f t="shared" si="4"/>
        <v>0.6</v>
      </c>
      <c r="L15" s="13">
        <f t="shared" si="5"/>
        <v>-0.26000000000000156</v>
      </c>
      <c r="M15" s="14">
        <f t="shared" si="6"/>
        <v>-1.1</v>
      </c>
    </row>
    <row r="16" spans="1:13" s="2" customFormat="1" ht="15" customHeight="1">
      <c r="A16" s="43" t="s">
        <v>25</v>
      </c>
      <c r="B16" s="43" t="s">
        <v>26</v>
      </c>
      <c r="C16" s="9">
        <f t="shared" si="3"/>
        <v>35.81</v>
      </c>
      <c r="D16" s="9">
        <f t="shared" si="3"/>
        <v>34.82</v>
      </c>
      <c r="E16" s="10">
        <f t="shared" si="3"/>
        <v>33.78</v>
      </c>
      <c r="F16" s="11">
        <f t="shared" si="3"/>
        <v>33.8</v>
      </c>
      <c r="G16" s="11">
        <f t="shared" si="3"/>
        <v>33.77</v>
      </c>
      <c r="H16" s="11">
        <f t="shared" si="3"/>
        <v>33.49</v>
      </c>
      <c r="I16" s="12">
        <f t="shared" si="3"/>
        <v>33.28</v>
      </c>
      <c r="J16" s="13">
        <f t="shared" si="7"/>
        <v>-0.21</v>
      </c>
      <c r="K16" s="14">
        <f t="shared" si="4"/>
        <v>-0.6</v>
      </c>
      <c r="L16" s="13">
        <f t="shared" si="5"/>
        <v>-0.490000000000002</v>
      </c>
      <c r="M16" s="14">
        <f t="shared" si="6"/>
        <v>-1.5</v>
      </c>
    </row>
    <row r="17" spans="1:13" s="2" customFormat="1" ht="15" customHeight="1">
      <c r="A17" s="43" t="s">
        <v>27</v>
      </c>
      <c r="B17" s="43" t="s">
        <v>28</v>
      </c>
      <c r="C17" s="9">
        <f t="shared" si="3"/>
        <v>22.52</v>
      </c>
      <c r="D17" s="9">
        <f t="shared" si="3"/>
        <v>21.85</v>
      </c>
      <c r="E17" s="10">
        <f t="shared" si="3"/>
        <v>21.36</v>
      </c>
      <c r="F17" s="11">
        <f t="shared" si="3"/>
        <v>21.28</v>
      </c>
      <c r="G17" s="11">
        <f t="shared" si="3"/>
        <v>21.1</v>
      </c>
      <c r="H17" s="11">
        <f t="shared" si="3"/>
        <v>21.11</v>
      </c>
      <c r="I17" s="12">
        <f t="shared" si="3"/>
        <v>21.29</v>
      </c>
      <c r="J17" s="13">
        <f t="shared" si="7"/>
        <v>0.18</v>
      </c>
      <c r="K17" s="14">
        <f t="shared" si="4"/>
        <v>0.9</v>
      </c>
      <c r="L17" s="13">
        <f t="shared" si="5"/>
        <v>0.18999999999999773</v>
      </c>
      <c r="M17" s="14">
        <f t="shared" si="6"/>
        <v>0.9</v>
      </c>
    </row>
    <row r="18" spans="1:13" s="2" customFormat="1" ht="22.5">
      <c r="A18" s="41" t="s">
        <v>29</v>
      </c>
      <c r="B18" s="44" t="s">
        <v>30</v>
      </c>
      <c r="C18" s="9">
        <f t="shared" si="3"/>
        <v>16</v>
      </c>
      <c r="D18" s="9">
        <f t="shared" si="3"/>
        <v>15.63</v>
      </c>
      <c r="E18" s="10">
        <f t="shared" si="3"/>
        <v>16.3</v>
      </c>
      <c r="F18" s="11">
        <f t="shared" si="3"/>
        <v>16.59</v>
      </c>
      <c r="G18" s="11">
        <f t="shared" si="3"/>
        <v>16.03</v>
      </c>
      <c r="H18" s="11">
        <f t="shared" si="3"/>
        <v>16.15</v>
      </c>
      <c r="I18" s="12">
        <f t="shared" si="3"/>
        <v>15.99</v>
      </c>
      <c r="J18" s="13">
        <f t="shared" si="7"/>
        <v>-0.16</v>
      </c>
      <c r="K18" s="14">
        <f t="shared" si="4"/>
        <v>-1</v>
      </c>
      <c r="L18" s="13">
        <f t="shared" si="5"/>
        <v>-0.040000000000000924</v>
      </c>
      <c r="M18" s="14">
        <f t="shared" si="6"/>
        <v>-0.2</v>
      </c>
    </row>
    <row r="19" spans="1:13" s="2" customFormat="1" ht="9.75" customHeight="1">
      <c r="A19" s="43"/>
      <c r="B19" s="44"/>
      <c r="C19" s="15"/>
      <c r="D19" s="15"/>
      <c r="E19" s="10"/>
      <c r="F19" s="11"/>
      <c r="G19" s="11"/>
      <c r="H19" s="11"/>
      <c r="I19" s="16"/>
      <c r="J19" s="13"/>
      <c r="K19" s="17"/>
      <c r="L19" s="13"/>
      <c r="M19" s="14"/>
    </row>
    <row r="20" spans="1:13" s="2" customFormat="1" ht="15" customHeight="1">
      <c r="A20" s="45" t="s">
        <v>31</v>
      </c>
      <c r="B20" s="45"/>
      <c r="C20" s="18">
        <f>IF(C49="","",IF(ISNUMBER(VALUE(C49)),VALUE(C49),C49))</f>
        <v>21.01</v>
      </c>
      <c r="D20" s="18">
        <f aca="true" t="shared" si="8" ref="D20:I20">IF(D49="","",IF(ISNUMBER(VALUE(D49)),VALUE(D49),D49))</f>
        <v>20.86</v>
      </c>
      <c r="E20" s="18">
        <f t="shared" si="8"/>
        <v>20.8</v>
      </c>
      <c r="F20" s="18">
        <f t="shared" si="8"/>
        <v>20.82</v>
      </c>
      <c r="G20" s="18">
        <f t="shared" si="8"/>
        <v>20.77</v>
      </c>
      <c r="H20" s="18">
        <f t="shared" si="8"/>
        <v>20.7</v>
      </c>
      <c r="I20" s="19">
        <f t="shared" si="8"/>
        <v>21.04</v>
      </c>
      <c r="J20" s="20">
        <f>IF(OR(ROUND((I20-H20),2)&gt;0,ROUND((I20-H20),2)&lt;0),ROUND((I20-H20),2),"-")</f>
        <v>0.34</v>
      </c>
      <c r="K20" s="21">
        <f>IF(OR(ROUND((I20-H20)/H20*100,1)&gt;0,ROUND((I20-H20)/H20*100,1)&lt;0),ROUND((I20-H20)/H20*100,1),"-")</f>
        <v>1.6</v>
      </c>
      <c r="L20" s="20">
        <f>IF(OR((I20-G20)&gt;0,(I20-G20)&lt;0),(I20-G20),"-")</f>
        <v>0.2699999999999996</v>
      </c>
      <c r="M20" s="21">
        <f>IF(OR(ROUND((I20-G20)/G20*100,1)&gt;0,ROUND((I20-G20)/G20*100,1)&lt;0),ROUND((I20-G20)/G20*100,1),"-")</f>
        <v>1.3</v>
      </c>
    </row>
    <row r="21" spans="1:13" s="2" customFormat="1" ht="9.75" customHeight="1">
      <c r="A21" s="46"/>
      <c r="B21" s="47"/>
      <c r="C21" s="22"/>
      <c r="D21" s="22"/>
      <c r="E21" s="22"/>
      <c r="F21" s="23"/>
      <c r="G21" s="23"/>
      <c r="H21" s="23"/>
      <c r="I21" s="24"/>
      <c r="J21" s="25"/>
      <c r="K21" s="26"/>
      <c r="L21" s="25"/>
      <c r="M21" s="27"/>
    </row>
    <row r="22" spans="1:13" s="2" customFormat="1" ht="15" customHeight="1">
      <c r="A22" s="59" t="str">
        <f>"Public/Private Sector"&amp;CHAR(179)</f>
        <v>Public/Private Sector³</v>
      </c>
      <c r="B22" s="59"/>
      <c r="C22" s="28"/>
      <c r="D22" s="28"/>
      <c r="E22" s="28"/>
      <c r="F22" s="12"/>
      <c r="G22" s="12"/>
      <c r="H22" s="12"/>
      <c r="I22" s="29"/>
      <c r="J22" s="30"/>
      <c r="K22" s="31"/>
      <c r="L22" s="30"/>
      <c r="M22" s="32"/>
    </row>
    <row r="23" spans="1:13" s="2" customFormat="1" ht="15" customHeight="1">
      <c r="A23" s="60" t="s">
        <v>32</v>
      </c>
      <c r="B23" s="60"/>
      <c r="C23" s="9">
        <f>IF(C50="","",IF(ISNUMBER(VALUE(C50)),VALUE(C50),C50))</f>
        <v>18.61</v>
      </c>
      <c r="D23" s="9">
        <f aca="true" t="shared" si="9" ref="D23:I24">IF(D50="","",IF(ISNUMBER(VALUE(D50)),VALUE(D50),D50))</f>
        <v>18.74</v>
      </c>
      <c r="E23" s="10">
        <f t="shared" si="9"/>
        <v>18.86</v>
      </c>
      <c r="F23" s="11">
        <f t="shared" si="9"/>
        <v>18.94</v>
      </c>
      <c r="G23" s="11">
        <f t="shared" si="9"/>
        <v>18.92</v>
      </c>
      <c r="H23" s="11">
        <f t="shared" si="9"/>
        <v>18.96</v>
      </c>
      <c r="I23" s="15">
        <f t="shared" si="9"/>
        <v>19.33</v>
      </c>
      <c r="J23" s="13">
        <f>IF(OR(ROUND((I23-H23),2)&gt;0,ROUND((I23-H23),2)&lt;0),ROUND((I23-H23),2),"-")</f>
        <v>0.37</v>
      </c>
      <c r="K23" s="14">
        <f>IF(OR(ROUND((I23-H23)/H23*100,1)&gt;0,ROUND((I23-H23)/H23*100,1)&lt;0),ROUND((I23-H23)/H23*100,1),"-")</f>
        <v>2</v>
      </c>
      <c r="L23" s="13">
        <f>IF(OR((I23-G23)&gt;0,(I23-G23)&lt;0),(I23-G23),"-")</f>
        <v>0.4099999999999966</v>
      </c>
      <c r="M23" s="14">
        <f>IF(OR(ROUND((I23-G23)/G23*100,1)&gt;0,ROUND((I23-G23)/G23*100,1)&lt;0),ROUND((I23-G23)/G23*100,1),"-")</f>
        <v>2.2</v>
      </c>
    </row>
    <row r="24" spans="1:13" s="2" customFormat="1" ht="15" customHeight="1">
      <c r="A24" s="61" t="str">
        <f>"Public sector"&amp;CHAR(178)</f>
        <v>Public sector²</v>
      </c>
      <c r="B24" s="61"/>
      <c r="C24" s="9">
        <f>IF(C51="","",IF(ISNUMBER(VALUE(C51)),VALUE(C51),C51))</f>
        <v>27.89</v>
      </c>
      <c r="D24" s="9">
        <f t="shared" si="9"/>
        <v>27.86</v>
      </c>
      <c r="E24" s="10">
        <f t="shared" si="9"/>
        <v>27.12</v>
      </c>
      <c r="F24" s="11">
        <f t="shared" si="9"/>
        <v>27.14</v>
      </c>
      <c r="G24" s="11">
        <f t="shared" si="9"/>
        <v>27.09</v>
      </c>
      <c r="H24" s="11">
        <f t="shared" si="9"/>
        <v>26.93</v>
      </c>
      <c r="I24" s="15">
        <f t="shared" si="9"/>
        <v>27.04</v>
      </c>
      <c r="J24" s="13">
        <f>IF(OR(ROUND((I24-H24),2)&gt;0,ROUND((I24-H24),2)&lt;0),ROUND((I24-H24),2),"-")</f>
        <v>0.11</v>
      </c>
      <c r="K24" s="14">
        <f>IF(OR(ROUND((I24-H24)/H24*100,1)&gt;0,ROUND((I24-H24)/H24*100,1)&lt;0),ROUND((I24-H24)/H24*100,1),"-")</f>
        <v>0.4</v>
      </c>
      <c r="L24" s="13">
        <f>IF(OR((I24-G24)&gt;0,(I24-G24)&lt;0),(I24-G24),"-")</f>
        <v>-0.05000000000000071</v>
      </c>
      <c r="M24" s="14">
        <f>IF(OR(ROUND((I24-G24)/G24*100,1)&gt;0,ROUND((I24-G24)/G24*100,1)&lt;0),ROUND((I24-G24)/G24*100,1),"-")</f>
        <v>-0.2</v>
      </c>
    </row>
    <row r="25" spans="1:13" s="2" customFormat="1" ht="9.75" customHeight="1">
      <c r="A25" s="48"/>
      <c r="B25" s="48"/>
      <c r="C25" s="33"/>
      <c r="D25" s="33"/>
      <c r="E25" s="33"/>
      <c r="F25" s="34"/>
      <c r="G25" s="34"/>
      <c r="H25" s="34"/>
      <c r="I25" s="35"/>
      <c r="J25" s="25"/>
      <c r="K25" s="26"/>
      <c r="L25" s="25"/>
      <c r="M25" s="27"/>
    </row>
    <row r="26" spans="1:13" s="2" customFormat="1" ht="15" customHeight="1">
      <c r="A26" s="56" t="s">
        <v>33</v>
      </c>
      <c r="B26" s="56"/>
      <c r="C26" s="15"/>
      <c r="D26" s="15"/>
      <c r="E26" s="15"/>
      <c r="F26" s="16"/>
      <c r="G26" s="16"/>
      <c r="H26" s="16"/>
      <c r="I26" s="16"/>
      <c r="J26" s="13"/>
      <c r="K26" s="36"/>
      <c r="L26" s="37"/>
      <c r="M26" s="38"/>
    </row>
    <row r="27" spans="1:13" s="2" customFormat="1" ht="15" customHeight="1">
      <c r="A27" s="57" t="s">
        <v>34</v>
      </c>
      <c r="B27" s="57"/>
      <c r="C27" s="10">
        <f>IF(C52="","",IF(ISNUMBER(VALUE(C52)),VALUE(C52),C52))</f>
        <v>17.04</v>
      </c>
      <c r="D27" s="10">
        <f aca="true" t="shared" si="10" ref="D27:I27">IF(D52="","",IF(ISNUMBER(VALUE(D52)),VALUE(D52),D52))</f>
        <v>17.27</v>
      </c>
      <c r="E27" s="10">
        <f t="shared" si="10"/>
        <v>17.5</v>
      </c>
      <c r="F27" s="11">
        <f t="shared" si="10"/>
        <v>17.53</v>
      </c>
      <c r="G27" s="11">
        <f t="shared" si="10"/>
        <v>17.37</v>
      </c>
      <c r="H27" s="11">
        <f t="shared" si="10"/>
        <v>17.47</v>
      </c>
      <c r="I27" s="39">
        <f t="shared" si="10"/>
        <v>17.87</v>
      </c>
      <c r="J27" s="13">
        <f>IF(OR(ROUND((I27-H27),2)&gt;0,ROUND((I27-H27),2)&lt;0),ROUND((I27-H27),2),"-")</f>
        <v>0.4</v>
      </c>
      <c r="K27" s="14">
        <f>IF(OR(ROUND((I27-H27)/H27*100,1)&gt;0,ROUND((I27-H27)/H27*100,1)&lt;0),ROUND((I27-H27)/H27*100,1),"-")</f>
        <v>2.3</v>
      </c>
      <c r="L27" s="13">
        <f>IF(OR((I27-G27)&gt;0,(I27-G27)&lt;0),(I27-G27),"-")</f>
        <v>0.5</v>
      </c>
      <c r="M27" s="14">
        <f>IF(OR(ROUND((I27-G27)/G27*100,1)&gt;0,ROUND((I27-G27)/G27*100,1)&lt;0),ROUND((I27-G27)/G27*100,1),"-")</f>
        <v>2.9</v>
      </c>
    </row>
    <row r="28" spans="1:13" s="2" customFormat="1" ht="15" customHeight="1">
      <c r="A28" s="68" t="s">
        <v>35</v>
      </c>
      <c r="B28" s="68"/>
      <c r="C28" s="10">
        <f aca="true" t="shared" si="11" ref="C28:I29">IF(C53="","",IF(ISNUMBER(VALUE(C53)),VALUE(C53),C53))</f>
        <v>19.04</v>
      </c>
      <c r="D28" s="10">
        <f t="shared" si="11"/>
        <v>19.13</v>
      </c>
      <c r="E28" s="10">
        <f t="shared" si="11"/>
        <v>18.8</v>
      </c>
      <c r="F28" s="11">
        <f t="shared" si="11"/>
        <v>18.95</v>
      </c>
      <c r="G28" s="11">
        <f t="shared" si="11"/>
        <v>19.05</v>
      </c>
      <c r="H28" s="11">
        <f t="shared" si="11"/>
        <v>18.66</v>
      </c>
      <c r="I28" s="39">
        <f t="shared" si="11"/>
        <v>19.09</v>
      </c>
      <c r="J28" s="13">
        <f>IF(OR(ROUND((I28-H28),2)&gt;0,ROUND((I28-H28),2)&lt;0),ROUND((I28-H28),2),"-")</f>
        <v>0.43</v>
      </c>
      <c r="K28" s="14">
        <f>IF(OR(ROUND((I28-H28)/H28*100,1)&gt;0,ROUND((I28-H28)/H28*100,1)&lt;0),ROUND((I28-H28)/H28*100,1),"-")</f>
        <v>2.3</v>
      </c>
      <c r="L28" s="13">
        <f>IF(OR((I28-G28)&gt;0,(I28-G28)&lt;0),(I28-G28),"-")</f>
        <v>0.03999999999999915</v>
      </c>
      <c r="M28" s="14">
        <f>IF(OR(ROUND((I28-G28)/G28*100,1)&gt;0,ROUND((I28-G28)/G28*100,1)&lt;0),ROUND((I28-G28)/G28*100,1),"-")</f>
        <v>0.2</v>
      </c>
    </row>
    <row r="29" spans="1:13" s="2" customFormat="1" ht="15" customHeight="1">
      <c r="A29" s="68" t="s">
        <v>36</v>
      </c>
      <c r="B29" s="68"/>
      <c r="C29" s="10">
        <f t="shared" si="11"/>
        <v>24.43</v>
      </c>
      <c r="D29" s="10">
        <f t="shared" si="11"/>
        <v>24.2</v>
      </c>
      <c r="E29" s="10">
        <f t="shared" si="11"/>
        <v>23.83</v>
      </c>
      <c r="F29" s="11">
        <f t="shared" si="11"/>
        <v>23.71</v>
      </c>
      <c r="G29" s="11">
        <f t="shared" si="11"/>
        <v>23.73</v>
      </c>
      <c r="H29" s="11">
        <f t="shared" si="11"/>
        <v>23.67</v>
      </c>
      <c r="I29" s="39">
        <f t="shared" si="11"/>
        <v>23.9</v>
      </c>
      <c r="J29" s="13">
        <f>IF(OR(ROUND((I29-H29),2)&gt;0,ROUND((I29-H29),2)&lt;0),ROUND((I29-H29),2),"-")</f>
        <v>0.23</v>
      </c>
      <c r="K29" s="14">
        <f>IF(OR(ROUND((I29-H29)/H29*100,1)&gt;0,ROUND((I29-H29)/H29*100,1)&lt;0),ROUND((I29-H29)/H29*100,1),"-")</f>
        <v>1</v>
      </c>
      <c r="L29" s="13">
        <f>IF(OR((I29-G29)&gt;0,(I29-G29)&lt;0),(I29-G29),"-")</f>
        <v>0.16999999999999815</v>
      </c>
      <c r="M29" s="14">
        <f>IF(OR(ROUND((I29-G29)/G29*100,1)&gt;0,ROUND((I29-G29)/G29*100,1)&lt;0),ROUND((I29-G29)/G29*100,1),"-")</f>
        <v>0.7</v>
      </c>
    </row>
    <row r="30" spans="1:13" s="2" customFormat="1" ht="9.75" customHeight="1">
      <c r="A30" s="47"/>
      <c r="B30" s="49"/>
      <c r="C30" s="50"/>
      <c r="D30" s="50"/>
      <c r="E30" s="51"/>
      <c r="F30" s="51"/>
      <c r="G30" s="51"/>
      <c r="H30" s="51"/>
      <c r="I30" s="51"/>
      <c r="J30" s="52"/>
      <c r="K30" s="26"/>
      <c r="L30" s="25"/>
      <c r="M30" s="26"/>
    </row>
    <row r="31" spans="1:13" s="2" customFormat="1" ht="15" customHeight="1">
      <c r="A31" s="75" t="str">
        <f>CHAR(185)&amp;" Average hourly earnings excluding irregular earnings plus the average hourly irregular earnings in Table 5b equal average hourly earnings as set out in Table 2."</f>
        <v>¹ Average hourly earnings excluding irregular earnings plus the average hourly irregular earnings in Table 5b equal average hourly earnings as set out in Table 2.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</row>
    <row r="32" spans="1:13" s="2" customFormat="1" ht="15" customHeight="1">
      <c r="A32" s="75" t="str">
        <f>CHAR(178)&amp;" Average hourly earnings excluding irregular earnings by Public sector sub-sector are set out in Table 8d."</f>
        <v>² Average hourly earnings excluding irregular earnings by Public sector sub-sector are set out in Table 8d.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</row>
    <row r="33" spans="1:13" s="2" customFormat="1" ht="15" customHeight="1">
      <c r="A33" s="67" t="str">
        <f>CHAR(179)&amp;" For additional Public/Private data see statbank table EHQ08."</f>
        <v>³ For additional Public/Private data see statbank table EHQ08.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</row>
    <row r="34" spans="1:13" ht="15" customHeight="1">
      <c r="A34" s="54" t="s">
        <v>37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2:12" ht="15" customHeight="1" hidden="1">
      <c r="B35" s="53" t="s">
        <v>38</v>
      </c>
      <c r="C35" s="53" t="s">
        <v>39</v>
      </c>
      <c r="D35" s="53" t="s">
        <v>40</v>
      </c>
      <c r="E35" s="53" t="s">
        <v>41</v>
      </c>
      <c r="F35" s="53" t="s">
        <v>42</v>
      </c>
      <c r="G35" s="53" t="s">
        <v>43</v>
      </c>
      <c r="H35" s="53" t="s">
        <v>44</v>
      </c>
      <c r="I35" s="53" t="s">
        <v>45</v>
      </c>
      <c r="J35" s="53" t="s">
        <v>46</v>
      </c>
      <c r="K35" s="53" t="s">
        <v>47</v>
      </c>
      <c r="L35" s="53" t="s">
        <v>48</v>
      </c>
    </row>
    <row r="36" spans="2:10" ht="15" customHeight="1" hidden="1">
      <c r="B36" s="53" t="s">
        <v>49</v>
      </c>
      <c r="C36" s="53">
        <v>20.36</v>
      </c>
      <c r="D36" s="53">
        <v>20.51</v>
      </c>
      <c r="E36" s="53">
        <v>20.51</v>
      </c>
      <c r="F36" s="53">
        <v>20.86</v>
      </c>
      <c r="G36" s="53">
        <v>20.72</v>
      </c>
      <c r="H36" s="53">
        <v>20.79</v>
      </c>
      <c r="I36" s="53">
        <v>21.11</v>
      </c>
      <c r="J36" s="53">
        <v>1</v>
      </c>
    </row>
    <row r="37" spans="2:10" ht="15" customHeight="1" hidden="1">
      <c r="B37" s="53" t="s">
        <v>7</v>
      </c>
      <c r="C37" s="53">
        <v>18.27</v>
      </c>
      <c r="D37" s="53">
        <v>19.34</v>
      </c>
      <c r="E37" s="53">
        <v>19.71</v>
      </c>
      <c r="F37" s="53">
        <v>19.22</v>
      </c>
      <c r="G37" s="53">
        <v>19.38</v>
      </c>
      <c r="H37" s="53">
        <v>19.11</v>
      </c>
      <c r="I37" s="53">
        <v>19.9</v>
      </c>
      <c r="J37" s="53">
        <v>5</v>
      </c>
    </row>
    <row r="38" spans="2:10" ht="15" customHeight="1" hidden="1">
      <c r="B38" s="53" t="s">
        <v>9</v>
      </c>
      <c r="C38" s="53">
        <v>16.13</v>
      </c>
      <c r="D38" s="53">
        <v>16</v>
      </c>
      <c r="E38" s="53">
        <v>16.37</v>
      </c>
      <c r="F38" s="53">
        <v>16.35</v>
      </c>
      <c r="G38" s="53">
        <v>16.58</v>
      </c>
      <c r="H38" s="53">
        <v>16.62</v>
      </c>
      <c r="I38" s="53">
        <v>16.97</v>
      </c>
      <c r="J38" s="53">
        <v>6</v>
      </c>
    </row>
    <row r="39" spans="2:10" ht="15" customHeight="1" hidden="1">
      <c r="B39" s="53" t="s">
        <v>11</v>
      </c>
      <c r="C39" s="53">
        <v>18.7</v>
      </c>
      <c r="D39" s="53">
        <v>18.64</v>
      </c>
      <c r="E39" s="53">
        <v>19.84</v>
      </c>
      <c r="F39" s="53">
        <v>19.63</v>
      </c>
      <c r="G39" s="53">
        <v>19.36</v>
      </c>
      <c r="H39" s="53">
        <v>19.82</v>
      </c>
      <c r="I39" s="53">
        <v>19.94</v>
      </c>
      <c r="J39" s="53">
        <v>7</v>
      </c>
    </row>
    <row r="40" spans="2:10" ht="15" customHeight="1" hidden="1">
      <c r="B40" s="53" t="s">
        <v>13</v>
      </c>
      <c r="C40" s="53">
        <v>12.28</v>
      </c>
      <c r="D40" s="53">
        <v>12.22</v>
      </c>
      <c r="E40" s="53">
        <v>12.02</v>
      </c>
      <c r="F40" s="53">
        <v>12.14</v>
      </c>
      <c r="G40" s="53">
        <v>12.02</v>
      </c>
      <c r="H40" s="53">
        <v>12.17</v>
      </c>
      <c r="I40" s="53">
        <v>12.36</v>
      </c>
      <c r="J40" s="53">
        <v>8</v>
      </c>
    </row>
    <row r="41" spans="2:10" ht="15" customHeight="1" hidden="1">
      <c r="B41" s="53" t="s">
        <v>15</v>
      </c>
      <c r="C41" s="53">
        <v>25.2</v>
      </c>
      <c r="D41" s="53">
        <v>25.7</v>
      </c>
      <c r="E41" s="53">
        <v>25.31</v>
      </c>
      <c r="F41" s="53">
        <v>25.67</v>
      </c>
      <c r="G41" s="53">
        <v>26.4</v>
      </c>
      <c r="H41" s="53">
        <v>25.92</v>
      </c>
      <c r="I41" s="53">
        <v>26.8</v>
      </c>
      <c r="J41" s="53">
        <v>9</v>
      </c>
    </row>
    <row r="42" spans="2:10" ht="15" customHeight="1" hidden="1">
      <c r="B42" s="53" t="s">
        <v>50</v>
      </c>
      <c r="C42" s="53">
        <v>27.23</v>
      </c>
      <c r="D42" s="53">
        <v>26.87</v>
      </c>
      <c r="E42" s="53">
        <v>26.68</v>
      </c>
      <c r="F42" s="53">
        <v>26.97</v>
      </c>
      <c r="G42" s="53">
        <v>27.15</v>
      </c>
      <c r="H42" s="53">
        <v>27.05</v>
      </c>
      <c r="I42" s="53">
        <v>27.39</v>
      </c>
      <c r="J42" s="53">
        <v>10</v>
      </c>
    </row>
    <row r="43" spans="2:10" ht="15" customHeight="1" hidden="1">
      <c r="B43" s="53" t="s">
        <v>19</v>
      </c>
      <c r="C43" s="53">
        <v>22.86</v>
      </c>
      <c r="D43" s="53">
        <v>23.72</v>
      </c>
      <c r="E43" s="53">
        <v>23.66</v>
      </c>
      <c r="F43" s="53">
        <v>23.04</v>
      </c>
      <c r="G43" s="53">
        <v>23.18</v>
      </c>
      <c r="H43" s="53">
        <v>23.58</v>
      </c>
      <c r="I43" s="53">
        <v>24.37</v>
      </c>
      <c r="J43" s="53">
        <v>11</v>
      </c>
    </row>
    <row r="44" spans="2:10" ht="15" customHeight="1" hidden="1">
      <c r="B44" s="53" t="s">
        <v>21</v>
      </c>
      <c r="C44" s="53">
        <v>15.85</v>
      </c>
      <c r="D44" s="53">
        <v>15.58</v>
      </c>
      <c r="E44" s="53">
        <v>15.78</v>
      </c>
      <c r="F44" s="53">
        <v>15.93</v>
      </c>
      <c r="G44" s="53">
        <v>16.01</v>
      </c>
      <c r="H44" s="53">
        <v>16.42</v>
      </c>
      <c r="I44" s="53">
        <v>16.36</v>
      </c>
      <c r="J44" s="53">
        <v>12</v>
      </c>
    </row>
    <row r="45" spans="2:10" ht="15" customHeight="1" hidden="1">
      <c r="B45" s="53" t="s">
        <v>23</v>
      </c>
      <c r="C45" s="53">
        <v>24.92</v>
      </c>
      <c r="D45" s="53">
        <v>25.24</v>
      </c>
      <c r="E45" s="53">
        <v>24.45</v>
      </c>
      <c r="F45" s="53">
        <v>24.46</v>
      </c>
      <c r="G45" s="53">
        <v>24.48</v>
      </c>
      <c r="H45" s="53">
        <v>24.07</v>
      </c>
      <c r="I45" s="53">
        <v>24.22</v>
      </c>
      <c r="J45" s="53">
        <v>13</v>
      </c>
    </row>
    <row r="46" spans="2:10" ht="15" customHeight="1" hidden="1">
      <c r="B46" s="53" t="s">
        <v>25</v>
      </c>
      <c r="C46" s="53">
        <v>35.81</v>
      </c>
      <c r="D46" s="53">
        <v>34.82</v>
      </c>
      <c r="E46" s="53">
        <v>33.78</v>
      </c>
      <c r="F46" s="53">
        <v>33.8</v>
      </c>
      <c r="G46" s="53">
        <v>33.77</v>
      </c>
      <c r="H46" s="53">
        <v>33.49</v>
      </c>
      <c r="I46" s="53">
        <v>33.28</v>
      </c>
      <c r="J46" s="53">
        <v>14</v>
      </c>
    </row>
    <row r="47" spans="2:10" ht="15" customHeight="1" hidden="1">
      <c r="B47" s="53" t="s">
        <v>27</v>
      </c>
      <c r="C47" s="53">
        <v>22.52</v>
      </c>
      <c r="D47" s="53">
        <v>21.85</v>
      </c>
      <c r="E47" s="53">
        <v>21.36</v>
      </c>
      <c r="F47" s="53">
        <v>21.28</v>
      </c>
      <c r="G47" s="53">
        <v>21.1</v>
      </c>
      <c r="H47" s="53">
        <v>21.11</v>
      </c>
      <c r="I47" s="53">
        <v>21.29</v>
      </c>
      <c r="J47" s="53">
        <v>15</v>
      </c>
    </row>
    <row r="48" spans="2:10" ht="15" customHeight="1" hidden="1">
      <c r="B48" s="53" t="s">
        <v>51</v>
      </c>
      <c r="C48" s="53">
        <v>16</v>
      </c>
      <c r="D48" s="53">
        <v>15.63</v>
      </c>
      <c r="E48" s="53">
        <v>16.3</v>
      </c>
      <c r="F48" s="53">
        <v>16.59</v>
      </c>
      <c r="G48" s="53">
        <v>16.03</v>
      </c>
      <c r="H48" s="53">
        <v>16.15</v>
      </c>
      <c r="I48" s="53">
        <v>15.99</v>
      </c>
      <c r="J48" s="53">
        <v>16</v>
      </c>
    </row>
    <row r="49" spans="2:10" ht="15" customHeight="1" hidden="1">
      <c r="B49" s="53" t="s">
        <v>52</v>
      </c>
      <c r="C49" s="53">
        <v>21.01</v>
      </c>
      <c r="D49" s="53">
        <v>20.86</v>
      </c>
      <c r="E49" s="53">
        <v>20.8</v>
      </c>
      <c r="F49" s="53">
        <v>20.82</v>
      </c>
      <c r="G49" s="53">
        <v>20.77</v>
      </c>
      <c r="H49" s="53">
        <v>20.7</v>
      </c>
      <c r="I49" s="53">
        <v>21.04</v>
      </c>
      <c r="J49" s="53">
        <v>17</v>
      </c>
    </row>
    <row r="50" spans="2:10" ht="15" customHeight="1" hidden="1">
      <c r="B50" s="53" t="s">
        <v>53</v>
      </c>
      <c r="C50" s="53">
        <v>18.61</v>
      </c>
      <c r="D50" s="53">
        <v>18.74</v>
      </c>
      <c r="E50" s="53">
        <v>18.86</v>
      </c>
      <c r="F50" s="53">
        <v>18.94</v>
      </c>
      <c r="G50" s="53">
        <v>18.92</v>
      </c>
      <c r="H50" s="53">
        <v>18.96</v>
      </c>
      <c r="I50" s="53">
        <v>19.33</v>
      </c>
      <c r="J50" s="53">
        <v>18</v>
      </c>
    </row>
    <row r="51" spans="2:10" ht="15" customHeight="1" hidden="1">
      <c r="B51" s="53" t="s">
        <v>54</v>
      </c>
      <c r="C51" s="53">
        <v>27.89</v>
      </c>
      <c r="D51" s="53">
        <v>27.86</v>
      </c>
      <c r="E51" s="53">
        <v>27.12</v>
      </c>
      <c r="F51" s="53">
        <v>27.14</v>
      </c>
      <c r="G51" s="53">
        <v>27.09</v>
      </c>
      <c r="H51" s="53">
        <v>26.93</v>
      </c>
      <c r="I51" s="53">
        <v>27.04</v>
      </c>
      <c r="J51" s="53">
        <v>19</v>
      </c>
    </row>
    <row r="52" spans="2:10" ht="15" customHeight="1" hidden="1">
      <c r="B52" s="53" t="s">
        <v>55</v>
      </c>
      <c r="C52" s="53">
        <v>17.04</v>
      </c>
      <c r="D52" s="53">
        <v>17.27</v>
      </c>
      <c r="E52" s="53">
        <v>17.5</v>
      </c>
      <c r="F52" s="53">
        <v>17.53</v>
      </c>
      <c r="G52" s="53">
        <v>17.37</v>
      </c>
      <c r="H52" s="53">
        <v>17.47</v>
      </c>
      <c r="I52" s="53">
        <v>17.87</v>
      </c>
      <c r="J52" s="53">
        <v>20</v>
      </c>
    </row>
    <row r="53" spans="2:10" ht="15" customHeight="1" hidden="1">
      <c r="B53" s="53" t="s">
        <v>56</v>
      </c>
      <c r="C53" s="53">
        <v>19.04</v>
      </c>
      <c r="D53" s="53">
        <v>19.13</v>
      </c>
      <c r="E53" s="53">
        <v>18.8</v>
      </c>
      <c r="F53" s="53">
        <v>18.95</v>
      </c>
      <c r="G53" s="53">
        <v>19.05</v>
      </c>
      <c r="H53" s="53">
        <v>18.66</v>
      </c>
      <c r="I53" s="53">
        <v>19.09</v>
      </c>
      <c r="J53" s="53">
        <v>21</v>
      </c>
    </row>
    <row r="54" spans="2:10" ht="15" customHeight="1" hidden="1">
      <c r="B54" s="53" t="s">
        <v>57</v>
      </c>
      <c r="C54" s="53">
        <v>24.43</v>
      </c>
      <c r="D54" s="53">
        <v>24.2</v>
      </c>
      <c r="E54" s="53">
        <v>23.83</v>
      </c>
      <c r="F54" s="53">
        <v>23.71</v>
      </c>
      <c r="G54" s="53">
        <v>23.73</v>
      </c>
      <c r="H54" s="53">
        <v>23.67</v>
      </c>
      <c r="I54" s="53">
        <v>23.9</v>
      </c>
      <c r="J54" s="53">
        <v>22</v>
      </c>
    </row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  <row r="173" ht="15" customHeight="1" hidden="1"/>
    <row r="174" ht="15" customHeight="1" hidden="1"/>
    <row r="175" ht="15" customHeight="1" hidden="1"/>
    <row r="176" ht="15" customHeight="1" hidden="1"/>
    <row r="177" ht="15" customHeight="1" hidden="1"/>
    <row r="178" ht="15" customHeight="1" hidden="1"/>
    <row r="179" ht="15" customHeight="1" hidden="1"/>
    <row r="180" ht="15" customHeight="1" hidden="1"/>
    <row r="181" ht="15" customHeight="1" hidden="1"/>
    <row r="182" ht="15" customHeight="1" hidden="1"/>
    <row r="183" ht="15" customHeight="1" hidden="1"/>
    <row r="184" ht="15" customHeight="1" hidden="1"/>
    <row r="185" ht="15" customHeight="1" hidden="1"/>
    <row r="186" ht="15" customHeight="1" hidden="1"/>
    <row r="187" ht="15" customHeight="1" hidden="1"/>
    <row r="188" ht="15" customHeight="1" hidden="1"/>
    <row r="189" ht="15" customHeight="1" hidden="1"/>
    <row r="190" ht="15" customHeight="1" hidden="1"/>
    <row r="191" ht="15" customHeight="1" hidden="1"/>
    <row r="192" ht="15" customHeight="1" hidden="1"/>
    <row r="193" ht="15" customHeight="1" hidden="1"/>
    <row r="194" ht="15" customHeight="1" hidden="1"/>
    <row r="195" ht="15" customHeight="1" hidden="1"/>
    <row r="196" ht="15" customHeight="1" hidden="1"/>
    <row r="197" ht="15" customHeight="1" hidden="1"/>
    <row r="198" ht="15" customHeight="1" hidden="1"/>
    <row r="199" ht="15" customHeight="1" hidden="1"/>
    <row r="200" ht="15" customHeight="1" hidden="1"/>
    <row r="201" ht="15" customHeight="1" hidden="1"/>
    <row r="202" ht="15" customHeight="1" hidden="1"/>
    <row r="203" ht="15" customHeight="1" hidden="1"/>
    <row r="204" ht="15" customHeight="1" hidden="1"/>
    <row r="205" ht="15" customHeight="1" hidden="1"/>
    <row r="206" ht="15" customHeight="1" hidden="1"/>
    <row r="207" ht="15" customHeight="1" hidden="1"/>
    <row r="208" ht="15" customHeight="1" hidden="1"/>
    <row r="209" ht="15" customHeight="1" hidden="1"/>
    <row r="210" ht="15" customHeight="1" hidden="1"/>
    <row r="211" ht="15" customHeight="1" hidden="1"/>
    <row r="212" ht="15" customHeight="1" hidden="1"/>
    <row r="213" ht="15" customHeight="1" hidden="1"/>
    <row r="214" ht="15" customHeight="1" hidden="1"/>
    <row r="215" ht="15" customHeight="1" hidden="1"/>
    <row r="216" ht="15" customHeight="1" hidden="1"/>
    <row r="217" ht="15" customHeight="1" hidden="1"/>
    <row r="218" ht="15" customHeight="1" hidden="1"/>
    <row r="219" ht="15" customHeight="1" hidden="1"/>
    <row r="220" ht="15" customHeight="1" hidden="1"/>
    <row r="221" ht="15" customHeight="1" hidden="1"/>
    <row r="222" ht="15" customHeight="1" hidden="1"/>
    <row r="223" ht="15" customHeight="1" hidden="1"/>
    <row r="224" ht="15" customHeight="1" hidden="1"/>
    <row r="225" ht="15" customHeight="1" hidden="1"/>
    <row r="226" ht="15" customHeight="1" hidden="1"/>
    <row r="227" ht="15" customHeight="1" hidden="1"/>
    <row r="228" ht="15" customHeight="1" hidden="1"/>
    <row r="229" ht="15" customHeight="1" hidden="1"/>
    <row r="230" ht="15" customHeight="1" hidden="1"/>
    <row r="231" ht="15" customHeight="1" hidden="1"/>
    <row r="232" ht="15" customHeight="1" hidden="1"/>
    <row r="233" ht="15" customHeight="1" hidden="1"/>
    <row r="234" ht="15" customHeight="1" hidden="1"/>
    <row r="235" ht="15" customHeight="1" hidden="1"/>
    <row r="236" ht="15" customHeight="1" hidden="1"/>
    <row r="237" ht="15" customHeight="1" hidden="1"/>
    <row r="238" ht="15" customHeight="1" hidden="1"/>
    <row r="239" ht="15" customHeight="1" hidden="1"/>
    <row r="240" ht="15" customHeight="1" hidden="1"/>
    <row r="241" ht="15" customHeight="1" hidden="1"/>
    <row r="242" ht="15" customHeight="1" hidden="1"/>
    <row r="243" ht="15" customHeight="1" hidden="1"/>
    <row r="244" ht="15" customHeight="1" hidden="1"/>
    <row r="245" ht="15" customHeight="1" hidden="1"/>
    <row r="246" ht="15" customHeight="1" hidden="1"/>
    <row r="247" ht="15" customHeight="1" hidden="1"/>
    <row r="248" ht="15" customHeight="1" hidden="1"/>
  </sheetData>
  <sheetProtection password="9C5D" sheet="1"/>
  <mergeCells count="22">
    <mergeCell ref="A31:M31"/>
    <mergeCell ref="A32:M32"/>
    <mergeCell ref="L2:M4"/>
    <mergeCell ref="H3:H4"/>
    <mergeCell ref="E3:E4"/>
    <mergeCell ref="D3:D4"/>
    <mergeCell ref="A28:B28"/>
    <mergeCell ref="A29:B29"/>
    <mergeCell ref="A2:B4"/>
    <mergeCell ref="C3:C4"/>
    <mergeCell ref="G3:G4"/>
    <mergeCell ref="I3:I4"/>
    <mergeCell ref="A34:M34"/>
    <mergeCell ref="A26:B26"/>
    <mergeCell ref="A27:B27"/>
    <mergeCell ref="A1:M1"/>
    <mergeCell ref="A22:B22"/>
    <mergeCell ref="A23:B23"/>
    <mergeCell ref="A24:B24"/>
    <mergeCell ref="F3:F4"/>
    <mergeCell ref="J2:K4"/>
    <mergeCell ref="A33:M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Majella Lysaght</dc:creator>
  <cp:keywords/>
  <dc:description/>
  <cp:lastModifiedBy>Orla Healy</cp:lastModifiedBy>
  <cp:lastPrinted>2014-02-18T13:07:29Z</cp:lastPrinted>
  <dcterms:created xsi:type="dcterms:W3CDTF">2013-07-26T12:18:22Z</dcterms:created>
  <dcterms:modified xsi:type="dcterms:W3CDTF">2017-02-22T09:20:13Z</dcterms:modified>
  <cp:category/>
  <cp:version/>
  <cp:contentType/>
  <cp:contentStatus/>
</cp:coreProperties>
</file>