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335" windowHeight="11760" activeTab="0"/>
  </bookViews>
  <sheets>
    <sheet name="ELCQ2016Q4TBL1" sheetId="1" r:id="rId1"/>
  </sheets>
  <definedNames>
    <definedName name="tbl1data">'ELCQ2016Q4TBL1'!$B$36:$L$55</definedName>
  </definedNames>
  <calcPr fullCalcOnLoad="1"/>
</workbook>
</file>

<file path=xl/sharedStrings.xml><?xml version="1.0" encoding="utf-8"?>
<sst xmlns="http://schemas.openxmlformats.org/spreadsheetml/2006/main" count="77" uniqueCount="58">
  <si>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</si>
  <si>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</si>
  <si>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</si>
  <si>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</si>
  <si>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</si>
  <si>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</si>
  <si>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</si>
  <si>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</si>
  <si>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</si>
  <si>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</si>
  <si>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</si>
  <si>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</si>
  <si>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</si>
  <si>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</si>
  <si>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</si>
  <si>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</si>
  <si>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</si>
  <si>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</si>
  <si>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</si>
  <si>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</si>
  <si>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</si>
  <si>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</si>
  <si>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</si>
  <si>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</si>
  <si>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</si>
  <si>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</si>
  <si>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</si>
  <si>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</si>
  <si>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</si>
  <si>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</si>
  <si>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service activities</t>
  </si>
  <si>
    <t>Total</t>
  </si>
  <si>
    <t>Private sector</t>
  </si>
  <si>
    <t>Size of Enterprise</t>
  </si>
  <si>
    <t>Less than 50 employees</t>
  </si>
  <si>
    <t>50-250 employees</t>
  </si>
  <si>
    <t>Greater than 250 employees</t>
  </si>
  <si>
    <t>* Preliminary Estimates</t>
  </si>
  <si>
    <t>Group</t>
  </si>
  <si>
    <t>Q411</t>
  </si>
  <si>
    <t>Q412</t>
  </si>
  <si>
    <t>Q413</t>
  </si>
  <si>
    <t>Q414</t>
  </si>
  <si>
    <t>Q415</t>
  </si>
  <si>
    <t>Q316</t>
  </si>
  <si>
    <t>Q416</t>
  </si>
  <si>
    <t>SecOrder</t>
  </si>
  <si>
    <t>Q409</t>
  </si>
  <si>
    <t>Q410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</si>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</sst>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333333"/>
      <name val="Verdana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Alignment="1">
      <alignment/>
    </xf>
    <xf numFmtId="4" fontId="41" fillId="0" borderId="0" xfId="0" applyNumberFormat="1" applyFont="1" applyFill="1" applyBorder="1" applyAlignment="1" applyProtection="1">
      <alignment horizontal="right" vertical="top"/>
      <protection hidden="1"/>
    </xf>
    <xf numFmtId="16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horizontal="right" vertical="top"/>
      <protection hidden="1"/>
    </xf>
    <xf numFmtId="4" fontId="4" fillId="0" borderId="0" xfId="0" applyNumberFormat="1" applyFont="1" applyFill="1" applyBorder="1" applyAlignment="1" applyProtection="1">
      <alignment horizontal="right" vertical="top"/>
      <protection hidden="1"/>
    </xf>
    <xf numFmtId="4" fontId="4" fillId="0" borderId="0" xfId="57" applyNumberFormat="1" applyFont="1" applyFill="1" applyBorder="1" applyAlignment="1" applyProtection="1">
      <alignment horizontal="right" vertical="top"/>
      <protection hidden="1"/>
    </xf>
    <xf numFmtId="4" fontId="41" fillId="0" borderId="0" xfId="57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vertical="top"/>
      <protection hidden="1"/>
    </xf>
    <xf numFmtId="4" fontId="42" fillId="0" borderId="0" xfId="0" applyNumberFormat="1" applyFont="1" applyFill="1" applyBorder="1" applyAlignment="1" applyProtection="1">
      <alignment horizontal="right" vertical="top"/>
      <protection hidden="1"/>
    </xf>
    <xf numFmtId="164" fontId="3" fillId="0" borderId="0" xfId="0" applyNumberFormat="1" applyFont="1" applyFill="1" applyAlignment="1" applyProtection="1">
      <alignment horizontal="right" vertical="top"/>
      <protection hidden="1"/>
    </xf>
    <xf numFmtId="165" fontId="3" fillId="0" borderId="0" xfId="0" applyNumberFormat="1" applyFont="1" applyFill="1" applyAlignment="1" applyProtection="1">
      <alignment horizontal="right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 wrapText="1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4" fontId="3" fillId="0" borderId="10" xfId="0" applyNumberFormat="1" applyFont="1" applyFill="1" applyBorder="1" applyAlignment="1" applyProtection="1">
      <alignment horizontal="right" vertical="top"/>
      <protection hidden="1"/>
    </xf>
    <xf numFmtId="164" fontId="5" fillId="0" borderId="10" xfId="0" applyNumberFormat="1" applyFont="1" applyFill="1" applyBorder="1" applyAlignment="1" applyProtection="1">
      <alignment horizontal="right" vertical="top"/>
      <protection hidden="1"/>
    </xf>
    <xf numFmtId="165" fontId="5" fillId="0" borderId="10" xfId="0" applyNumberFormat="1" applyFont="1" applyFill="1" applyBorder="1" applyAlignment="1" applyProtection="1">
      <alignment vertical="top"/>
      <protection hidden="1"/>
    </xf>
    <xf numFmtId="165" fontId="5" fillId="0" borderId="1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Border="1" applyAlignment="1" applyProtection="1">
      <alignment horizontal="right" vertical="top"/>
      <protection hidden="1"/>
    </xf>
    <xf numFmtId="4" fontId="4" fillId="0" borderId="0" xfId="0" applyNumberFormat="1" applyFont="1" applyFill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 vertical="top"/>
      <protection hidden="1"/>
    </xf>
    <xf numFmtId="165" fontId="5" fillId="0" borderId="0" xfId="0" applyNumberFormat="1" applyFont="1" applyFill="1" applyBorder="1" applyAlignment="1" applyProtection="1">
      <alignment vertical="top"/>
      <protection hidden="1"/>
    </xf>
    <xf numFmtId="165" fontId="5" fillId="0" borderId="0" xfId="0" applyNumberFormat="1" applyFont="1" applyFill="1" applyBorder="1" applyAlignment="1" applyProtection="1">
      <alignment horizontal="right" vertical="top"/>
      <protection hidden="1"/>
    </xf>
    <xf numFmtId="4" fontId="4" fillId="0" borderId="10" xfId="0" applyNumberFormat="1" applyFont="1" applyFill="1" applyBorder="1" applyAlignment="1" applyProtection="1">
      <alignment horizontal="right" vertical="top" wrapText="1"/>
      <protection hidden="1"/>
    </xf>
    <xf numFmtId="4" fontId="4" fillId="0" borderId="10" xfId="0" applyNumberFormat="1" applyFont="1" applyFill="1" applyBorder="1" applyAlignment="1" applyProtection="1">
      <alignment horizontal="right" vertical="top"/>
      <protection hidden="1"/>
    </xf>
    <xf numFmtId="4" fontId="5" fillId="0" borderId="10" xfId="0" applyNumberFormat="1" applyFont="1" applyFill="1" applyBorder="1" applyAlignment="1" applyProtection="1">
      <alignment horizontal="right" vertical="top"/>
      <protection hidden="1"/>
    </xf>
    <xf numFmtId="165" fontId="5" fillId="0" borderId="11" xfId="0" applyNumberFormat="1" applyFont="1" applyFill="1" applyBorder="1" applyAlignment="1" applyProtection="1">
      <alignment vertical="top"/>
      <protection hidden="1"/>
    </xf>
    <xf numFmtId="164" fontId="5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1" xfId="0" applyNumberFormat="1" applyFont="1" applyFill="1" applyBorder="1" applyAlignment="1" applyProtection="1">
      <alignment horizontal="right" vertical="top"/>
      <protection hidden="1"/>
    </xf>
    <xf numFmtId="0" fontId="41" fillId="0" borderId="10" xfId="0" applyFont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right" vertical="top"/>
      <protection hidden="1"/>
    </xf>
    <xf numFmtId="166" fontId="6" fillId="0" borderId="10" xfId="0" applyNumberFormat="1" applyFont="1" applyFill="1" applyBorder="1" applyAlignment="1" applyProtection="1">
      <alignment vertical="top"/>
      <protection hidden="1"/>
    </xf>
    <xf numFmtId="1" fontId="3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4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top"/>
      <protection hidden="1"/>
    </xf>
    <xf numFmtId="4" fontId="4" fillId="0" borderId="0" xfId="0" applyNumberFormat="1" applyFont="1" applyFill="1" applyAlignment="1" applyProtection="1">
      <alignment vertical="top" wrapText="1"/>
      <protection hidden="1"/>
    </xf>
    <xf numFmtId="4" fontId="4" fillId="0" borderId="0" xfId="0" applyNumberFormat="1" applyFont="1" applyFill="1" applyBorder="1" applyAlignment="1" applyProtection="1">
      <alignment vertical="top"/>
      <protection hidden="1"/>
    </xf>
    <xf numFmtId="4" fontId="4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0" xfId="0" applyNumberFormat="1" applyFont="1" applyFill="1" applyBorder="1" applyAlignment="1" applyProtection="1">
      <alignment vertical="top"/>
      <protection hidden="1"/>
    </xf>
    <xf numFmtId="4" fontId="2" fillId="0" borderId="10" xfId="0" applyNumberFormat="1" applyFont="1" applyFill="1" applyBorder="1" applyAlignment="1" applyProtection="1">
      <alignment horizontal="left" vertical="top"/>
      <protection hidden="1"/>
    </xf>
    <xf numFmtId="4" fontId="2" fillId="0" borderId="10" xfId="0" applyNumberFormat="1" applyFont="1" applyFill="1" applyBorder="1" applyAlignment="1" applyProtection="1">
      <alignment vertical="top"/>
      <protection hidden="1"/>
    </xf>
    <xf numFmtId="4" fontId="4" fillId="0" borderId="10" xfId="0" applyNumberFormat="1" applyFont="1" applyFill="1" applyBorder="1" applyAlignment="1" applyProtection="1">
      <alignment vertical="top" wrapText="1"/>
      <protection hidden="1"/>
    </xf>
    <xf numFmtId="4" fontId="2" fillId="0" borderId="10" xfId="0" applyNumberFormat="1" applyFont="1" applyFill="1" applyBorder="1" applyAlignment="1" applyProtection="1">
      <alignment/>
      <protection hidden="1"/>
    </xf>
    <xf numFmtId="0" fontId="4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top"/>
      <protection hidden="1"/>
    </xf>
    <xf numFmtId="4" fontId="4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4" fontId="4" fillId="0" borderId="0" xfId="0" applyNumberFormat="1" applyFont="1" applyFill="1" applyAlignment="1" applyProtection="1">
      <alignment vertical="top" wrapText="1"/>
      <protection hidden="1"/>
    </xf>
    <xf numFmtId="4" fontId="4" fillId="0" borderId="0" xfId="0" applyNumberFormat="1" applyFont="1" applyFill="1" applyBorder="1" applyAlignment="1" applyProtection="1">
      <alignment vertical="top" wrapText="1"/>
      <protection hidden="1"/>
    </xf>
    <xf numFmtId="0" fontId="4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vertical="center" wrapText="1"/>
      <protection hidden="1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O8" sqref="O8"/>
    </sheetView>
  </sheetViews>
  <sheetFormatPr defaultColWidth="9.140625" defaultRowHeight="15" customHeight="1"/>
  <cols>
    <col min="1" max="1" width="10.7109375" style="4" customWidth="1"/>
    <col min="2" max="2" width="30.7109375" style="4" customWidth="1"/>
    <col min="3" max="13" width="10.7109375" style="4" customWidth="1"/>
    <col min="14" max="16384" width="9.140625" style="4" customWidth="1"/>
  </cols>
  <sheetData>
    <row r="1" spans="1:13" ht="15" customHeight="1">
      <c r="A1" s="60" t="str">
        <f>"Table 1 Average weekly earnings by economic sector and other characteristics and quarter"&amp;CHAR(185)</f>
        <v>Table 1 Average weekly earnings by economic sector and other characteristics and quarter¹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customHeight="1">
      <c r="A2" s="73" t="s">
        <v>0</v>
      </c>
      <c r="B2" s="73"/>
      <c r="C2" s="43" t="str">
        <f aca="true" t="shared" si="0" ref="C2:I2">20&amp;RIGHT(C36,2)</f>
        <v>2011</v>
      </c>
      <c r="D2" s="43" t="str">
        <f t="shared" si="0"/>
        <v>2012</v>
      </c>
      <c r="E2" s="43" t="str">
        <f t="shared" si="0"/>
        <v>2013</v>
      </c>
      <c r="F2" s="43" t="str">
        <f t="shared" si="0"/>
        <v>2014</v>
      </c>
      <c r="G2" s="43" t="str">
        <f t="shared" si="0"/>
        <v>2015</v>
      </c>
      <c r="H2" s="43" t="str">
        <f t="shared" si="0"/>
        <v>2016</v>
      </c>
      <c r="I2" s="43" t="str">
        <f t="shared" si="0"/>
        <v>2016</v>
      </c>
      <c r="J2" s="61" t="s">
        <v>1</v>
      </c>
      <c r="K2" s="61"/>
      <c r="L2" s="61" t="s">
        <v>2</v>
      </c>
      <c r="M2" s="61"/>
    </row>
    <row r="3" spans="1:13" ht="15" customHeight="1">
      <c r="A3" s="74"/>
      <c r="B3" s="74"/>
      <c r="C3" s="58" t="str">
        <f aca="true" t="shared" si="1" ref="C3:H3">LEFT(C36,2)</f>
        <v>Q4</v>
      </c>
      <c r="D3" s="58" t="str">
        <f t="shared" si="1"/>
        <v>Q4</v>
      </c>
      <c r="E3" s="58" t="str">
        <f t="shared" si="1"/>
        <v>Q4</v>
      </c>
      <c r="F3" s="58" t="str">
        <f t="shared" si="1"/>
        <v>Q4</v>
      </c>
      <c r="G3" s="58" t="str">
        <f t="shared" si="1"/>
        <v>Q4</v>
      </c>
      <c r="H3" s="58" t="str">
        <f t="shared" si="1"/>
        <v>Q3</v>
      </c>
      <c r="I3" s="58" t="str">
        <f>LEFT(I36,2)&amp;"*"</f>
        <v>Q4*</v>
      </c>
      <c r="J3" s="62"/>
      <c r="K3" s="62"/>
      <c r="L3" s="62"/>
      <c r="M3" s="62"/>
    </row>
    <row r="4" spans="1:13" ht="15" customHeight="1">
      <c r="A4" s="75"/>
      <c r="B4" s="75"/>
      <c r="C4" s="59"/>
      <c r="D4" s="59"/>
      <c r="E4" s="59"/>
      <c r="F4" s="59"/>
      <c r="G4" s="59"/>
      <c r="H4" s="59"/>
      <c r="I4" s="59"/>
      <c r="J4" s="63"/>
      <c r="K4" s="63"/>
      <c r="L4" s="63"/>
      <c r="M4" s="63"/>
    </row>
    <row r="5" spans="1:13" s="5" customFormat="1" ht="19.5" customHeight="1">
      <c r="A5" s="44"/>
      <c r="B5" s="45"/>
      <c r="C5" s="44" t="s">
        <v>3</v>
      </c>
      <c r="D5" s="44" t="s">
        <v>3</v>
      </c>
      <c r="E5" s="44" t="s">
        <v>3</v>
      </c>
      <c r="F5" s="46" t="s">
        <v>3</v>
      </c>
      <c r="G5" s="46" t="s">
        <v>3</v>
      </c>
      <c r="H5" s="46" t="s">
        <v>3</v>
      </c>
      <c r="I5" s="46" t="s">
        <v>3</v>
      </c>
      <c r="J5" s="44" t="s">
        <v>3</v>
      </c>
      <c r="K5" s="46" t="s">
        <v>4</v>
      </c>
      <c r="L5" s="46" t="s">
        <v>3</v>
      </c>
      <c r="M5" s="46" t="s">
        <v>4</v>
      </c>
    </row>
    <row r="6" spans="1:13" ht="15" customHeight="1">
      <c r="A6" s="47" t="s">
        <v>5</v>
      </c>
      <c r="B6" s="48" t="s">
        <v>6</v>
      </c>
      <c r="C6" s="11">
        <f>IF(C37="","",IF(ISNUMBER(VALUE(C37)),VALUE(C37),C37))</f>
        <v>820.39</v>
      </c>
      <c r="D6" s="11">
        <f aca="true" t="shared" si="2" ref="C6:I18">IF(D37="","",IF(ISNUMBER(VALUE(D37)),VALUE(D37),D37))</f>
        <v>823.92</v>
      </c>
      <c r="E6" s="11">
        <f t="shared" si="2"/>
        <v>831.95</v>
      </c>
      <c r="F6" s="11">
        <f t="shared" si="2"/>
        <v>858.09</v>
      </c>
      <c r="G6" s="11">
        <f t="shared" si="2"/>
        <v>859.01</v>
      </c>
      <c r="H6" s="11">
        <f t="shared" si="2"/>
        <v>841.56</v>
      </c>
      <c r="I6" s="11">
        <f t="shared" si="2"/>
        <v>863.17</v>
      </c>
      <c r="J6" s="12">
        <f>IF(OR(ROUND((I6-H6),2)&gt;0,ROUND((I6-H6),2)&lt;0),ROUND((I6-H6),2),"-")</f>
        <v>21.61</v>
      </c>
      <c r="K6" s="13">
        <f>IF(OR(ROUND((I6-H6)/H6*100,1)&gt;0,ROUND((I6-H6)/H6*100,1)&lt;0),ROUND((I6-H6)/H6*100,1),"-")</f>
        <v>2.6</v>
      </c>
      <c r="L6" s="12">
        <f>IF(OR(ROUND((I6-G6),2)&gt;0,ROUND((I6-G6),2)&lt;0),ROUND((I6-G6),2),"-")</f>
        <v>4.16</v>
      </c>
      <c r="M6" s="13">
        <f>IF(OR(ROUND((I6-G6)/G6*100,1)&gt;0,ROUND((I6-G6)/G6*100,1)&lt;0),ROUND((I6-G6)/G6*100,1),"-")</f>
        <v>0.5</v>
      </c>
    </row>
    <row r="7" spans="1:13" ht="15" customHeight="1">
      <c r="A7" s="49" t="s">
        <v>7</v>
      </c>
      <c r="B7" s="50" t="s">
        <v>8</v>
      </c>
      <c r="C7" s="11">
        <f t="shared" si="2"/>
        <v>662.78</v>
      </c>
      <c r="D7" s="11">
        <f t="shared" si="2"/>
        <v>704.14</v>
      </c>
      <c r="E7" s="11">
        <f t="shared" si="2"/>
        <v>732.27</v>
      </c>
      <c r="F7" s="11">
        <f t="shared" si="2"/>
        <v>755.61</v>
      </c>
      <c r="G7" s="11">
        <f t="shared" si="2"/>
        <v>749.57</v>
      </c>
      <c r="H7" s="11">
        <f t="shared" si="2"/>
        <v>735.69</v>
      </c>
      <c r="I7" s="11">
        <f t="shared" si="2"/>
        <v>750.82</v>
      </c>
      <c r="J7" s="12">
        <f>IF(OR(ROUND((I7-H7),2)&gt;0,ROUND((I7-H7),2)&lt;0),ROUND((I7-H7),2),"-")</f>
        <v>15.13</v>
      </c>
      <c r="K7" s="13">
        <f aca="true" t="shared" si="3" ref="K7:K18">IF(OR(ROUND((I7-H7)/H7*100,1)&gt;0,ROUND((I7-H7)/H7*100,1)&lt;0),ROUND((I7-H7)/H7*100,1),"-")</f>
        <v>2.1</v>
      </c>
      <c r="L7" s="12">
        <f aca="true" t="shared" si="4" ref="L7:L18">IF(OR((I7-G7)&gt;0,(I7-G7)&lt;0),(I7-G7),"-")</f>
        <v>1.25</v>
      </c>
      <c r="M7" s="13">
        <f aca="true" t="shared" si="5" ref="M7:M18">IF(OR(ROUND((I7-G7)/G7*100,1)&gt;0,ROUND((I7-G7)/G7*100,1)&lt;0),ROUND((I7-G7)/G7*100,1),"-")</f>
        <v>0.2</v>
      </c>
    </row>
    <row r="8" spans="1:13" ht="22.5">
      <c r="A8" s="47" t="s">
        <v>9</v>
      </c>
      <c r="B8" s="48" t="s">
        <v>10</v>
      </c>
      <c r="C8" s="11">
        <f t="shared" si="2"/>
        <v>518.54</v>
      </c>
      <c r="D8" s="11">
        <f t="shared" si="2"/>
        <v>519.67</v>
      </c>
      <c r="E8" s="11">
        <f t="shared" si="2"/>
        <v>533.93</v>
      </c>
      <c r="F8" s="11">
        <f t="shared" si="2"/>
        <v>529.39</v>
      </c>
      <c r="G8" s="11">
        <f t="shared" si="2"/>
        <v>551.81</v>
      </c>
      <c r="H8" s="11">
        <f t="shared" si="2"/>
        <v>546.13</v>
      </c>
      <c r="I8" s="11">
        <f t="shared" si="2"/>
        <v>563.83</v>
      </c>
      <c r="J8" s="12">
        <f>IF(OR(ROUND((I8-H8),2)&gt;0,ROUND((I8-H8),2)&lt;0),ROUND((I8-H8),2),"-")</f>
        <v>17.7</v>
      </c>
      <c r="K8" s="13">
        <f t="shared" si="3"/>
        <v>3.2</v>
      </c>
      <c r="L8" s="12">
        <f t="shared" si="4"/>
        <v>12.020000000000095</v>
      </c>
      <c r="M8" s="13">
        <f t="shared" si="5"/>
        <v>2.2</v>
      </c>
    </row>
    <row r="9" spans="1:13" ht="15" customHeight="1">
      <c r="A9" s="47" t="s">
        <v>11</v>
      </c>
      <c r="B9" s="48" t="s">
        <v>12</v>
      </c>
      <c r="C9" s="11">
        <f t="shared" si="2"/>
        <v>724.5</v>
      </c>
      <c r="D9" s="11">
        <f t="shared" si="2"/>
        <v>720.45</v>
      </c>
      <c r="E9" s="11">
        <f t="shared" si="2"/>
        <v>756.21</v>
      </c>
      <c r="F9" s="11">
        <f t="shared" si="2"/>
        <v>756.18</v>
      </c>
      <c r="G9" s="11">
        <f t="shared" si="2"/>
        <v>755.46</v>
      </c>
      <c r="H9" s="11">
        <f t="shared" si="2"/>
        <v>753.9</v>
      </c>
      <c r="I9" s="11">
        <f t="shared" si="2"/>
        <v>769.91</v>
      </c>
      <c r="J9" s="12">
        <f aca="true" t="shared" si="6" ref="J9:J18">IF(OR(ROUND((I9-H9),2)&gt;0,ROUND((I9-H9),2)&lt;0),ROUND((I9-H9),2),"-")</f>
        <v>16.01</v>
      </c>
      <c r="K9" s="13">
        <f t="shared" si="3"/>
        <v>2.1</v>
      </c>
      <c r="L9" s="12">
        <f t="shared" si="4"/>
        <v>14.449999999999932</v>
      </c>
      <c r="M9" s="13">
        <f t="shared" si="5"/>
        <v>1.9</v>
      </c>
    </row>
    <row r="10" spans="1:13" ht="15" customHeight="1">
      <c r="A10" s="47" t="s">
        <v>13</v>
      </c>
      <c r="B10" s="48" t="s">
        <v>14</v>
      </c>
      <c r="C10" s="11">
        <f t="shared" si="2"/>
        <v>326.62</v>
      </c>
      <c r="D10" s="11">
        <f t="shared" si="2"/>
        <v>320.4</v>
      </c>
      <c r="E10" s="11">
        <f t="shared" si="2"/>
        <v>315.71</v>
      </c>
      <c r="F10" s="11">
        <f t="shared" si="2"/>
        <v>321.2</v>
      </c>
      <c r="G10" s="11">
        <f t="shared" si="2"/>
        <v>324.37</v>
      </c>
      <c r="H10" s="11">
        <f t="shared" si="2"/>
        <v>339.27</v>
      </c>
      <c r="I10" s="11">
        <f t="shared" si="2"/>
        <v>339.66</v>
      </c>
      <c r="J10" s="12">
        <f t="shared" si="6"/>
        <v>0.39</v>
      </c>
      <c r="K10" s="13">
        <f t="shared" si="3"/>
        <v>0.1</v>
      </c>
      <c r="L10" s="12">
        <f t="shared" si="4"/>
        <v>15.29000000000002</v>
      </c>
      <c r="M10" s="13">
        <f t="shared" si="5"/>
        <v>4.7</v>
      </c>
    </row>
    <row r="11" spans="1:13" ht="15" customHeight="1">
      <c r="A11" s="47" t="s">
        <v>15</v>
      </c>
      <c r="B11" s="48" t="s">
        <v>16</v>
      </c>
      <c r="C11" s="11">
        <f t="shared" si="2"/>
        <v>967.25</v>
      </c>
      <c r="D11" s="11">
        <f t="shared" si="2"/>
        <v>995.42</v>
      </c>
      <c r="E11" s="11">
        <f t="shared" si="2"/>
        <v>1004.1</v>
      </c>
      <c r="F11" s="11">
        <f t="shared" si="2"/>
        <v>1031.69</v>
      </c>
      <c r="G11" s="11">
        <f t="shared" si="2"/>
        <v>1070.55</v>
      </c>
      <c r="H11" s="11">
        <f t="shared" si="2"/>
        <v>1060.56</v>
      </c>
      <c r="I11" s="11">
        <f t="shared" si="2"/>
        <v>1063.3</v>
      </c>
      <c r="J11" s="12">
        <f t="shared" si="6"/>
        <v>2.74</v>
      </c>
      <c r="K11" s="13">
        <f t="shared" si="3"/>
        <v>0.3</v>
      </c>
      <c r="L11" s="12">
        <f t="shared" si="4"/>
        <v>-7.25</v>
      </c>
      <c r="M11" s="13">
        <f t="shared" si="5"/>
        <v>-0.7</v>
      </c>
    </row>
    <row r="12" spans="1:13" ht="15" customHeight="1">
      <c r="A12" s="49" t="s">
        <v>17</v>
      </c>
      <c r="B12" s="50" t="s">
        <v>18</v>
      </c>
      <c r="C12" s="11">
        <f t="shared" si="2"/>
        <v>971.06</v>
      </c>
      <c r="D12" s="11">
        <f t="shared" si="2"/>
        <v>972.75</v>
      </c>
      <c r="E12" s="11">
        <f t="shared" si="2"/>
        <v>976.35</v>
      </c>
      <c r="F12" s="11">
        <f t="shared" si="2"/>
        <v>1076.12</v>
      </c>
      <c r="G12" s="11">
        <f t="shared" si="2"/>
        <v>1022.29</v>
      </c>
      <c r="H12" s="11">
        <f t="shared" si="2"/>
        <v>985.81</v>
      </c>
      <c r="I12" s="11">
        <f t="shared" si="2"/>
        <v>1021</v>
      </c>
      <c r="J12" s="12">
        <f t="shared" si="6"/>
        <v>35.19</v>
      </c>
      <c r="K12" s="13">
        <f t="shared" si="3"/>
        <v>3.6</v>
      </c>
      <c r="L12" s="12">
        <f t="shared" si="4"/>
        <v>-1.2899999999999636</v>
      </c>
      <c r="M12" s="13">
        <f t="shared" si="5"/>
        <v>-0.1</v>
      </c>
    </row>
    <row r="13" spans="1:13" ht="22.5">
      <c r="A13" s="49" t="s">
        <v>19</v>
      </c>
      <c r="B13" s="50" t="s">
        <v>20</v>
      </c>
      <c r="C13" s="11">
        <f t="shared" si="2"/>
        <v>779.19</v>
      </c>
      <c r="D13" s="11">
        <f t="shared" si="2"/>
        <v>790.68</v>
      </c>
      <c r="E13" s="11">
        <f t="shared" si="2"/>
        <v>818.31</v>
      </c>
      <c r="F13" s="11">
        <f t="shared" si="2"/>
        <v>792.08</v>
      </c>
      <c r="G13" s="11">
        <f t="shared" si="2"/>
        <v>829.03</v>
      </c>
      <c r="H13" s="11">
        <f t="shared" si="2"/>
        <v>840.41</v>
      </c>
      <c r="I13" s="11">
        <f t="shared" si="2"/>
        <v>874.13</v>
      </c>
      <c r="J13" s="12">
        <f t="shared" si="6"/>
        <v>33.72</v>
      </c>
      <c r="K13" s="13">
        <f t="shared" si="3"/>
        <v>4</v>
      </c>
      <c r="L13" s="12">
        <f t="shared" si="4"/>
        <v>45.10000000000002</v>
      </c>
      <c r="M13" s="13">
        <f t="shared" si="5"/>
        <v>5.4</v>
      </c>
    </row>
    <row r="14" spans="1:13" ht="15" customHeight="1">
      <c r="A14" s="49" t="s">
        <v>21</v>
      </c>
      <c r="B14" s="50" t="s">
        <v>22</v>
      </c>
      <c r="C14" s="11">
        <f t="shared" si="2"/>
        <v>500.82</v>
      </c>
      <c r="D14" s="11">
        <f t="shared" si="2"/>
        <v>517.32</v>
      </c>
      <c r="E14" s="11">
        <f t="shared" si="2"/>
        <v>496.79</v>
      </c>
      <c r="F14" s="11">
        <f t="shared" si="2"/>
        <v>500.42</v>
      </c>
      <c r="G14" s="11">
        <f t="shared" si="2"/>
        <v>527.29</v>
      </c>
      <c r="H14" s="11">
        <f t="shared" si="2"/>
        <v>520.55</v>
      </c>
      <c r="I14" s="11">
        <f t="shared" si="2"/>
        <v>529.18</v>
      </c>
      <c r="J14" s="12">
        <f t="shared" si="6"/>
        <v>8.63</v>
      </c>
      <c r="K14" s="13">
        <f t="shared" si="3"/>
        <v>1.7</v>
      </c>
      <c r="L14" s="12">
        <f t="shared" si="4"/>
        <v>1.8899999999999864</v>
      </c>
      <c r="M14" s="13">
        <f t="shared" si="5"/>
        <v>0.4</v>
      </c>
    </row>
    <row r="15" spans="1:13" ht="15" customHeight="1">
      <c r="A15" s="49" t="s">
        <v>23</v>
      </c>
      <c r="B15" s="49" t="s">
        <v>24</v>
      </c>
      <c r="C15" s="11">
        <f t="shared" si="2"/>
        <v>918.39</v>
      </c>
      <c r="D15" s="11">
        <f t="shared" si="2"/>
        <v>926.45</v>
      </c>
      <c r="E15" s="11">
        <f t="shared" si="2"/>
        <v>925.73</v>
      </c>
      <c r="F15" s="11">
        <f t="shared" si="2"/>
        <v>921.54</v>
      </c>
      <c r="G15" s="11">
        <f t="shared" si="2"/>
        <v>928.81</v>
      </c>
      <c r="H15" s="11">
        <f t="shared" si="2"/>
        <v>919.45</v>
      </c>
      <c r="I15" s="11">
        <f t="shared" si="2"/>
        <v>929.42</v>
      </c>
      <c r="J15" s="12">
        <f t="shared" si="6"/>
        <v>9.97</v>
      </c>
      <c r="K15" s="13">
        <f t="shared" si="3"/>
        <v>1.1</v>
      </c>
      <c r="L15" s="12">
        <f t="shared" si="4"/>
        <v>0.6100000000000136</v>
      </c>
      <c r="M15" s="13">
        <f t="shared" si="5"/>
        <v>0.1</v>
      </c>
    </row>
    <row r="16" spans="1:13" ht="15" customHeight="1">
      <c r="A16" s="49" t="s">
        <v>25</v>
      </c>
      <c r="B16" s="49" t="s">
        <v>26</v>
      </c>
      <c r="C16" s="11">
        <f t="shared" si="2"/>
        <v>881.78</v>
      </c>
      <c r="D16" s="11">
        <f t="shared" si="2"/>
        <v>828.14</v>
      </c>
      <c r="E16" s="11">
        <f t="shared" si="2"/>
        <v>817.36</v>
      </c>
      <c r="F16" s="11">
        <f t="shared" si="2"/>
        <v>805.55</v>
      </c>
      <c r="G16" s="11">
        <f t="shared" si="2"/>
        <v>822.45</v>
      </c>
      <c r="H16" s="11">
        <f t="shared" si="2"/>
        <v>802.8</v>
      </c>
      <c r="I16" s="11">
        <f t="shared" si="2"/>
        <v>812.76</v>
      </c>
      <c r="J16" s="12">
        <f t="shared" si="6"/>
        <v>9.96</v>
      </c>
      <c r="K16" s="13">
        <f t="shared" si="3"/>
        <v>1.2</v>
      </c>
      <c r="L16" s="12">
        <f t="shared" si="4"/>
        <v>-9.690000000000055</v>
      </c>
      <c r="M16" s="13">
        <f t="shared" si="5"/>
        <v>-1.2</v>
      </c>
    </row>
    <row r="17" spans="1:13" ht="15" customHeight="1">
      <c r="A17" s="49" t="s">
        <v>27</v>
      </c>
      <c r="B17" s="49" t="s">
        <v>28</v>
      </c>
      <c r="C17" s="11">
        <f t="shared" si="2"/>
        <v>719.51</v>
      </c>
      <c r="D17" s="11">
        <f t="shared" si="2"/>
        <v>695.28</v>
      </c>
      <c r="E17" s="11">
        <f t="shared" si="2"/>
        <v>672.61</v>
      </c>
      <c r="F17" s="11">
        <f t="shared" si="2"/>
        <v>679.14</v>
      </c>
      <c r="G17" s="11">
        <f t="shared" si="2"/>
        <v>695.96</v>
      </c>
      <c r="H17" s="11">
        <f t="shared" si="2"/>
        <v>686.96</v>
      </c>
      <c r="I17" s="11">
        <f t="shared" si="2"/>
        <v>689.29</v>
      </c>
      <c r="J17" s="12">
        <f t="shared" si="6"/>
        <v>2.33</v>
      </c>
      <c r="K17" s="13">
        <f t="shared" si="3"/>
        <v>0.3</v>
      </c>
      <c r="L17" s="12">
        <f t="shared" si="4"/>
        <v>-6.670000000000073</v>
      </c>
      <c r="M17" s="13">
        <f t="shared" si="5"/>
        <v>-1</v>
      </c>
    </row>
    <row r="18" spans="1:13" ht="22.5">
      <c r="A18" s="47" t="s">
        <v>29</v>
      </c>
      <c r="B18" s="50" t="s">
        <v>30</v>
      </c>
      <c r="C18" s="11">
        <f t="shared" si="2"/>
        <v>458.57</v>
      </c>
      <c r="D18" s="11">
        <f t="shared" si="2"/>
        <v>459.07</v>
      </c>
      <c r="E18" s="11">
        <f t="shared" si="2"/>
        <v>488.35</v>
      </c>
      <c r="F18" s="11">
        <f t="shared" si="2"/>
        <v>487.6</v>
      </c>
      <c r="G18" s="11">
        <f t="shared" si="2"/>
        <v>470.55</v>
      </c>
      <c r="H18" s="11">
        <f t="shared" si="2"/>
        <v>467.31</v>
      </c>
      <c r="I18" s="11">
        <f t="shared" si="2"/>
        <v>474.97</v>
      </c>
      <c r="J18" s="12">
        <f t="shared" si="6"/>
        <v>7.66</v>
      </c>
      <c r="K18" s="13">
        <f t="shared" si="3"/>
        <v>1.6</v>
      </c>
      <c r="L18" s="12">
        <f t="shared" si="4"/>
        <v>4.420000000000016</v>
      </c>
      <c r="M18" s="13">
        <f t="shared" si="5"/>
        <v>0.9</v>
      </c>
    </row>
    <row r="19" spans="1:13" ht="9.75" customHeight="1">
      <c r="A19" s="49"/>
      <c r="B19" s="50"/>
      <c r="C19" s="14"/>
      <c r="D19" s="14"/>
      <c r="E19" s="15"/>
      <c r="F19" s="16"/>
      <c r="G19" s="16"/>
      <c r="H19" s="16"/>
      <c r="I19" s="17"/>
      <c r="J19" s="12"/>
      <c r="K19" s="18"/>
      <c r="L19" s="12"/>
      <c r="M19" s="13"/>
    </row>
    <row r="20" spans="1:13" ht="15" customHeight="1">
      <c r="A20" s="51" t="s">
        <v>31</v>
      </c>
      <c r="B20" s="51"/>
      <c r="C20" s="19">
        <f aca="true" t="shared" si="7" ref="C20:I20">IF(C50="","",IF(ISNUMBER(VALUE(C50)),VALUE(C50),C50))</f>
        <v>699.19</v>
      </c>
      <c r="D20" s="19">
        <f t="shared" si="7"/>
        <v>693.21</v>
      </c>
      <c r="E20" s="19">
        <f t="shared" si="7"/>
        <v>694.5</v>
      </c>
      <c r="F20" s="19">
        <f t="shared" si="7"/>
        <v>703.91</v>
      </c>
      <c r="G20" s="19">
        <f t="shared" si="7"/>
        <v>712.02</v>
      </c>
      <c r="H20" s="19">
        <f t="shared" si="7"/>
        <v>702.69</v>
      </c>
      <c r="I20" s="19">
        <f t="shared" si="7"/>
        <v>716.07</v>
      </c>
      <c r="J20" s="20">
        <f>IF(OR(ROUND((I20-H20),2)&gt;0,ROUND((I20-H20),2)&lt;0),ROUND((I20-H20),2),"-")</f>
        <v>13.38</v>
      </c>
      <c r="K20" s="21">
        <f>IF(OR(ROUND((I20-H20)/H20*100,1)&gt;0,ROUND((I20-H20)/H20*100,1)&lt;0),ROUND((I20-H20)/H20*100,1),"-")</f>
        <v>1.9</v>
      </c>
      <c r="L20" s="20">
        <f>IF(OR((I20-G20)&gt;0,(I20-G20)&lt;0),(I20-G20),"-")</f>
        <v>4.050000000000068</v>
      </c>
      <c r="M20" s="21">
        <f>IF(OR(ROUND((I20-G20)/G20*100,1)&gt;0,ROUND((I20-G20)/G20*100,1)&lt;0),ROUND((I20-G20)/G20*100,1),"-")</f>
        <v>0.6</v>
      </c>
    </row>
    <row r="21" spans="1:13" ht="9.75" customHeight="1">
      <c r="A21" s="52"/>
      <c r="B21" s="53"/>
      <c r="C21" s="22"/>
      <c r="D21" s="22"/>
      <c r="E21" s="22"/>
      <c r="F21" s="23"/>
      <c r="G21" s="23"/>
      <c r="H21" s="23"/>
      <c r="I21" s="24"/>
      <c r="J21" s="25"/>
      <c r="K21" s="26"/>
      <c r="L21" s="25"/>
      <c r="M21" s="27"/>
    </row>
    <row r="22" spans="1:13" ht="15" customHeight="1">
      <c r="A22" s="71" t="str">
        <f>"Public/Private Sector"&amp;CHAR(178)</f>
        <v>Public/Private Sector²</v>
      </c>
      <c r="B22" s="71"/>
      <c r="C22" s="28"/>
      <c r="D22" s="28"/>
      <c r="E22" s="28"/>
      <c r="F22" s="29"/>
      <c r="G22" s="29"/>
      <c r="H22" s="29"/>
      <c r="I22" s="30"/>
      <c r="J22" s="31"/>
      <c r="K22" s="32"/>
      <c r="L22" s="31"/>
      <c r="M22" s="33"/>
    </row>
    <row r="23" spans="1:13" ht="15" customHeight="1">
      <c r="A23" s="67" t="s">
        <v>32</v>
      </c>
      <c r="B23" s="67"/>
      <c r="C23" s="11">
        <f aca="true" t="shared" si="8" ref="C23:I24">IF(C51="","",IF(ISNUMBER(VALUE(C51)),VALUE(C51),C51))</f>
        <v>622.25</v>
      </c>
      <c r="D23" s="11">
        <f t="shared" si="8"/>
        <v>623.87</v>
      </c>
      <c r="E23" s="11">
        <f t="shared" si="8"/>
        <v>630.11</v>
      </c>
      <c r="F23" s="11">
        <f t="shared" si="8"/>
        <v>643.17</v>
      </c>
      <c r="G23" s="11">
        <f t="shared" si="8"/>
        <v>649.52</v>
      </c>
      <c r="H23" s="11">
        <f t="shared" si="8"/>
        <v>642.99</v>
      </c>
      <c r="I23" s="11">
        <f t="shared" si="8"/>
        <v>658.3</v>
      </c>
      <c r="J23" s="12">
        <f>IF(OR(ROUND((I23-H23),2)&gt;0,ROUND((I23-H23),2)&lt;0),ROUND((I23-H23),2),"-")</f>
        <v>15.31</v>
      </c>
      <c r="K23" s="13">
        <f>IF(OR(ROUND((I23-H23)/H23*100,1)&gt;0,ROUND((I23-H23)/H23*100,1)&lt;0),ROUND((I23-H23)/H23*100,1),"-")</f>
        <v>2.4</v>
      </c>
      <c r="L23" s="12">
        <f>IF(OR((I23-G23)&gt;0,(I23-G23)&lt;0),(I23-G23),"-")</f>
        <v>8.779999999999973</v>
      </c>
      <c r="M23" s="13">
        <f>IF(OR(ROUND((I23-G23)/G23*100,1)&gt;0,ROUND((I23-G23)/G23*100,1)&lt;0),ROUND((I23-G23)/G23*100,1),"-")</f>
        <v>1.4</v>
      </c>
    </row>
    <row r="24" spans="1:13" ht="15" customHeight="1">
      <c r="A24" s="65" t="str">
        <f>"Public sector"&amp;CHAR(185)</f>
        <v>Public sector¹</v>
      </c>
      <c r="B24" s="66"/>
      <c r="C24" s="11">
        <f t="shared" si="8"/>
        <v>919.06</v>
      </c>
      <c r="D24" s="11">
        <f t="shared" si="8"/>
        <v>921.42</v>
      </c>
      <c r="E24" s="11">
        <f t="shared" si="8"/>
        <v>907.83</v>
      </c>
      <c r="F24" s="11">
        <f t="shared" si="8"/>
        <v>910.98</v>
      </c>
      <c r="G24" s="11">
        <f t="shared" si="8"/>
        <v>927.83</v>
      </c>
      <c r="H24" s="11">
        <f t="shared" si="8"/>
        <v>917.62</v>
      </c>
      <c r="I24" s="11">
        <f t="shared" si="8"/>
        <v>921.74</v>
      </c>
      <c r="J24" s="12">
        <f>IF(OR(ROUND((I24-H24),2)&gt;0,ROUND((I24-H24),2)&lt;0),ROUND((I24-H24),2),"-")</f>
        <v>4.12</v>
      </c>
      <c r="K24" s="13">
        <f>IF(OR(ROUND((I24-H24)/H24*100,1)&gt;0,ROUND((I24-H24)/H24*100,1)&lt;0),ROUND((I24-H24)/H24*100,1),"-")</f>
        <v>0.4</v>
      </c>
      <c r="L24" s="12">
        <f>IF(OR((I24-G24)&gt;0,(I24-G24)&lt;0),(I24-G24),"-")</f>
        <v>-6.090000000000032</v>
      </c>
      <c r="M24" s="13">
        <f>IF(OR(ROUND((I24-G24)/G24*100,1)&gt;0,ROUND((I24-G24)/G24*100,1)&lt;0),ROUND((I24-G24)/G24*100,1),"-")</f>
        <v>-0.7</v>
      </c>
    </row>
    <row r="25" spans="1:13" ht="9.75" customHeight="1">
      <c r="A25" s="54"/>
      <c r="B25" s="54"/>
      <c r="C25" s="34"/>
      <c r="D25" s="34"/>
      <c r="E25" s="34"/>
      <c r="F25" s="35"/>
      <c r="G25" s="35"/>
      <c r="H25" s="35"/>
      <c r="I25" s="36"/>
      <c r="J25" s="25"/>
      <c r="K25" s="26"/>
      <c r="L25" s="25"/>
      <c r="M25" s="27"/>
    </row>
    <row r="26" spans="1:13" ht="15" customHeight="1">
      <c r="A26" s="72" t="s">
        <v>33</v>
      </c>
      <c r="B26" s="72"/>
      <c r="C26" s="14"/>
      <c r="D26" s="14"/>
      <c r="E26" s="14"/>
      <c r="F26" s="17"/>
      <c r="G26" s="17"/>
      <c r="H26" s="17"/>
      <c r="I26" s="17"/>
      <c r="J26" s="12"/>
      <c r="K26" s="37"/>
      <c r="L26" s="38"/>
      <c r="M26" s="39"/>
    </row>
    <row r="27" spans="1:18" ht="15" customHeight="1">
      <c r="A27" s="67" t="s">
        <v>34</v>
      </c>
      <c r="B27" s="67"/>
      <c r="C27" s="11">
        <f aca="true" t="shared" si="9" ref="C27:I29">IF(C53="","",IF(ISNUMBER(VALUE(C53)),VALUE(C53),C53))</f>
        <v>544.11</v>
      </c>
      <c r="D27" s="11">
        <f t="shared" si="9"/>
        <v>543.55</v>
      </c>
      <c r="E27" s="11">
        <f t="shared" si="9"/>
        <v>550.99</v>
      </c>
      <c r="F27" s="11">
        <f t="shared" si="9"/>
        <v>552.42</v>
      </c>
      <c r="G27" s="11">
        <f t="shared" si="9"/>
        <v>558.13</v>
      </c>
      <c r="H27" s="11">
        <f t="shared" si="9"/>
        <v>552.86</v>
      </c>
      <c r="I27" s="11">
        <f t="shared" si="9"/>
        <v>574.75</v>
      </c>
      <c r="J27" s="12">
        <f>IF(OR(ROUND((I27-H27),2)&gt;0,ROUND((I27-H27),2)&lt;0),ROUND((I27-H27),2),"-")</f>
        <v>21.89</v>
      </c>
      <c r="K27" s="13">
        <f>IF(OR(ROUND((I27-H27)/H27*100,1)&gt;0,ROUND((I27-H27)/H27*100,1)&lt;0),ROUND((I27-H27)/H27*100,1),"-")</f>
        <v>4</v>
      </c>
      <c r="L27" s="12">
        <f>IF(OR((I27-G27)&gt;0,(I27-G27)&lt;0),(I27-G27),"-")</f>
        <v>16.620000000000005</v>
      </c>
      <c r="M27" s="13">
        <f>IF(OR(ROUND((I27-G27)/G27*100,1)&gt;0,ROUND((I27-G27)/G27*100,1)&lt;0),ROUND((I27-G27)/G27*100,1),"-")</f>
        <v>3</v>
      </c>
      <c r="R27" s="56"/>
    </row>
    <row r="28" spans="1:18" ht="15" customHeight="1">
      <c r="A28" s="68" t="s">
        <v>35</v>
      </c>
      <c r="B28" s="68"/>
      <c r="C28" s="11">
        <f t="shared" si="9"/>
        <v>653.91</v>
      </c>
      <c r="D28" s="11">
        <f t="shared" si="9"/>
        <v>652.38</v>
      </c>
      <c r="E28" s="11">
        <f t="shared" si="9"/>
        <v>647.94</v>
      </c>
      <c r="F28" s="11">
        <f t="shared" si="9"/>
        <v>654.63</v>
      </c>
      <c r="G28" s="11">
        <f t="shared" si="9"/>
        <v>667.63</v>
      </c>
      <c r="H28" s="11">
        <f t="shared" si="9"/>
        <v>644.21</v>
      </c>
      <c r="I28" s="11">
        <f t="shared" si="9"/>
        <v>647.32</v>
      </c>
      <c r="J28" s="12">
        <f>IF(OR(ROUND((I28-H28),2)&gt;0,ROUND((I28-H28),2)&lt;0),ROUND((I28-H28),2),"-")</f>
        <v>3.11</v>
      </c>
      <c r="K28" s="13">
        <f>IF(OR(ROUND((I28-H28)/H28*100,1)&gt;0,ROUND((I28-H28)/H28*100,1)&lt;0),ROUND((I28-H28)/H28*100,1),"-")</f>
        <v>0.5</v>
      </c>
      <c r="L28" s="12">
        <f>IF(OR((I28-G28)&gt;0,(I28-G28)&lt;0),(I28-G28),"-")</f>
        <v>-20.309999999999945</v>
      </c>
      <c r="M28" s="13">
        <f>IF(OR(ROUND((I28-G28)/G28*100,1)&gt;0,ROUND((I28-G28)/G28*100,1)&lt;0),ROUND((I28-G28)/G28*100,1),"-")</f>
        <v>-3</v>
      </c>
      <c r="R28" s="56"/>
    </row>
    <row r="29" spans="1:18" ht="15" customHeight="1">
      <c r="A29" s="68" t="s">
        <v>36</v>
      </c>
      <c r="B29" s="68"/>
      <c r="C29" s="11">
        <f t="shared" si="9"/>
        <v>827.8</v>
      </c>
      <c r="D29" s="11">
        <f t="shared" si="9"/>
        <v>828.07</v>
      </c>
      <c r="E29" s="11">
        <f t="shared" si="9"/>
        <v>819.61</v>
      </c>
      <c r="F29" s="11">
        <f t="shared" si="9"/>
        <v>831.45</v>
      </c>
      <c r="G29" s="11">
        <f t="shared" si="9"/>
        <v>842.43</v>
      </c>
      <c r="H29" s="11">
        <f t="shared" si="9"/>
        <v>835.79</v>
      </c>
      <c r="I29" s="11">
        <f t="shared" si="9"/>
        <v>845.51</v>
      </c>
      <c r="J29" s="12">
        <f>IF(OR(ROUND((I29-H29),2)&gt;0,ROUND((I29-H29),2)&lt;0),ROUND((I29-H29),2),"-")</f>
        <v>9.72</v>
      </c>
      <c r="K29" s="13">
        <f>IF(OR(ROUND((I29-H29)/H29*100,1)&gt;0,ROUND((I29-H29)/H29*100,1)&lt;0),ROUND((I29-H29)/H29*100,1),"-")</f>
        <v>1.2</v>
      </c>
      <c r="L29" s="12">
        <f>IF(OR((I29-G29)&gt;0,(I29-G29)&lt;0),(I29-G29),"-")</f>
        <v>3.080000000000041</v>
      </c>
      <c r="M29" s="13">
        <f>IF(OR(ROUND((I29-G29)/G29*100,1)&gt;0,ROUND((I29-G29)/G29*100,1)&lt;0),ROUND((I29-G29)/G29*100,1),"-")</f>
        <v>0.4</v>
      </c>
      <c r="R29" s="56"/>
    </row>
    <row r="30" spans="1:18" ht="9.75" customHeight="1">
      <c r="A30" s="53"/>
      <c r="B30" s="55"/>
      <c r="C30" s="40"/>
      <c r="D30" s="40"/>
      <c r="E30" s="41"/>
      <c r="F30" s="41"/>
      <c r="G30" s="41"/>
      <c r="H30" s="41"/>
      <c r="I30" s="41"/>
      <c r="J30" s="42"/>
      <c r="K30" s="26"/>
      <c r="L30" s="25"/>
      <c r="M30" s="26"/>
      <c r="R30" s="56"/>
    </row>
    <row r="31" spans="1:13" ht="15" customHeight="1">
      <c r="A31" s="64" t="str">
        <f>CHAR(185)&amp;" Average weekly earnings by Public sector sub-sector are set out in Table 8a."</f>
        <v>¹ Average weekly earnings by Public sector sub-sector are set out in Table 8a.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5" customHeight="1">
      <c r="A32" s="69" t="str">
        <f>CHAR(178)&amp;" For additional Public/Private data see statbank table EHQ08."</f>
        <v>² For additional Public/Private data see statbank table EHQ08.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5" customHeight="1">
      <c r="A33" s="64" t="s">
        <v>37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6:8" ht="15" customHeight="1" hidden="1">
      <c r="F34" s="9"/>
      <c r="G34" s="10"/>
      <c r="H34" s="10"/>
    </row>
    <row r="35" ht="15" customHeight="1" hidden="1">
      <c r="A35" s="1"/>
    </row>
    <row r="36" spans="1:12" ht="15" customHeight="1" hidden="1">
      <c r="A36" s="1"/>
      <c r="B36" t="s">
        <v>38</v>
      </c>
      <c r="C36" t="s">
        <v>39</v>
      </c>
      <c r="D36" t="s">
        <v>40</v>
      </c>
      <c r="E36" t="s">
        <v>41</v>
      </c>
      <c r="F36" t="s">
        <v>42</v>
      </c>
      <c r="G36" t="s">
        <v>43</v>
      </c>
      <c r="H36" t="s">
        <v>44</v>
      </c>
      <c r="I36" t="s">
        <v>45</v>
      </c>
      <c r="J36" t="s">
        <v>46</v>
      </c>
      <c r="K36" s="57" t="s">
        <v>47</v>
      </c>
      <c r="L36" s="57" t="s">
        <v>48</v>
      </c>
    </row>
    <row r="37" spans="1:10" ht="15" customHeight="1" hidden="1">
      <c r="A37" s="1"/>
      <c r="B37" t="s">
        <v>49</v>
      </c>
      <c r="C37" s="6">
        <v>820.39</v>
      </c>
      <c r="D37" s="6">
        <v>823.92</v>
      </c>
      <c r="E37" s="6">
        <v>831.95</v>
      </c>
      <c r="F37">
        <v>858.09</v>
      </c>
      <c r="G37">
        <v>859.01</v>
      </c>
      <c r="H37">
        <v>841.56</v>
      </c>
      <c r="I37">
        <v>863.17</v>
      </c>
      <c r="J37">
        <v>1</v>
      </c>
    </row>
    <row r="38" spans="1:10" ht="15" customHeight="1" hidden="1">
      <c r="A38" s="1"/>
      <c r="B38" t="s">
        <v>7</v>
      </c>
      <c r="C38" s="6">
        <v>662.78</v>
      </c>
      <c r="D38" s="6">
        <v>704.14</v>
      </c>
      <c r="E38" s="6">
        <v>732.27</v>
      </c>
      <c r="F38">
        <v>755.61</v>
      </c>
      <c r="G38">
        <v>749.57</v>
      </c>
      <c r="H38">
        <v>735.69</v>
      </c>
      <c r="I38">
        <v>750.82</v>
      </c>
      <c r="J38">
        <v>5</v>
      </c>
    </row>
    <row r="39" spans="1:10" ht="15" customHeight="1" hidden="1">
      <c r="A39" s="1"/>
      <c r="B39" t="s">
        <v>9</v>
      </c>
      <c r="C39" s="6">
        <v>518.54</v>
      </c>
      <c r="D39" s="6">
        <v>519.67</v>
      </c>
      <c r="E39" s="6">
        <v>533.93</v>
      </c>
      <c r="F39">
        <v>529.39</v>
      </c>
      <c r="G39">
        <v>551.81</v>
      </c>
      <c r="H39">
        <v>546.13</v>
      </c>
      <c r="I39">
        <v>563.83</v>
      </c>
      <c r="J39">
        <v>6</v>
      </c>
    </row>
    <row r="40" spans="1:10" ht="15" customHeight="1" hidden="1">
      <c r="A40" s="1"/>
      <c r="B40" t="s">
        <v>11</v>
      </c>
      <c r="C40" s="6">
        <v>724.5</v>
      </c>
      <c r="D40" s="6">
        <v>720.45</v>
      </c>
      <c r="E40" s="6">
        <v>756.21</v>
      </c>
      <c r="F40">
        <v>756.18</v>
      </c>
      <c r="G40">
        <v>755.46</v>
      </c>
      <c r="H40">
        <v>753.9</v>
      </c>
      <c r="I40">
        <v>769.91</v>
      </c>
      <c r="J40">
        <v>7</v>
      </c>
    </row>
    <row r="41" spans="1:10" ht="15" customHeight="1" hidden="1">
      <c r="A41" s="1"/>
      <c r="B41" t="s">
        <v>13</v>
      </c>
      <c r="C41" s="6">
        <v>326.62</v>
      </c>
      <c r="D41" s="6">
        <v>320.4</v>
      </c>
      <c r="E41" s="6">
        <v>315.71</v>
      </c>
      <c r="F41">
        <v>321.2</v>
      </c>
      <c r="G41">
        <v>324.37</v>
      </c>
      <c r="H41">
        <v>339.27</v>
      </c>
      <c r="I41">
        <v>339.66</v>
      </c>
      <c r="J41">
        <v>8</v>
      </c>
    </row>
    <row r="42" spans="1:10" ht="15" customHeight="1" hidden="1">
      <c r="A42" s="1"/>
      <c r="B42" t="s">
        <v>15</v>
      </c>
      <c r="C42" s="6">
        <v>967.25</v>
      </c>
      <c r="D42" s="6">
        <v>995.42</v>
      </c>
      <c r="E42" s="6">
        <v>1004.1</v>
      </c>
      <c r="F42">
        <v>1031.69</v>
      </c>
      <c r="G42">
        <v>1070.55</v>
      </c>
      <c r="H42">
        <v>1060.56</v>
      </c>
      <c r="I42">
        <v>1063.3</v>
      </c>
      <c r="J42">
        <v>9</v>
      </c>
    </row>
    <row r="43" spans="1:10" ht="15" customHeight="1" hidden="1">
      <c r="A43" s="1"/>
      <c r="B43" t="s">
        <v>50</v>
      </c>
      <c r="C43" s="6">
        <v>971.06</v>
      </c>
      <c r="D43" s="6">
        <v>972.75</v>
      </c>
      <c r="E43" s="6">
        <v>976.35</v>
      </c>
      <c r="F43">
        <v>1076.12</v>
      </c>
      <c r="G43">
        <v>1022.29</v>
      </c>
      <c r="H43">
        <v>985.81</v>
      </c>
      <c r="I43">
        <v>1021</v>
      </c>
      <c r="J43">
        <v>10</v>
      </c>
    </row>
    <row r="44" spans="1:10" ht="15" customHeight="1" hidden="1">
      <c r="A44" s="1"/>
      <c r="B44" t="s">
        <v>19</v>
      </c>
      <c r="C44" s="6">
        <v>779.19</v>
      </c>
      <c r="D44" s="6">
        <v>790.68</v>
      </c>
      <c r="E44" s="6">
        <v>818.31</v>
      </c>
      <c r="F44">
        <v>792.08</v>
      </c>
      <c r="G44">
        <v>829.03</v>
      </c>
      <c r="H44">
        <v>840.41</v>
      </c>
      <c r="I44">
        <v>874.13</v>
      </c>
      <c r="J44">
        <v>11</v>
      </c>
    </row>
    <row r="45" spans="1:10" ht="15" customHeight="1" hidden="1">
      <c r="A45" s="1"/>
      <c r="B45" t="s">
        <v>21</v>
      </c>
      <c r="C45" s="6">
        <v>500.82</v>
      </c>
      <c r="D45" s="6">
        <v>517.32</v>
      </c>
      <c r="E45" s="6">
        <v>496.79</v>
      </c>
      <c r="F45">
        <v>500.42</v>
      </c>
      <c r="G45">
        <v>527.29</v>
      </c>
      <c r="H45">
        <v>520.55</v>
      </c>
      <c r="I45">
        <v>529.18</v>
      </c>
      <c r="J45">
        <v>12</v>
      </c>
    </row>
    <row r="46" spans="1:10" ht="15" customHeight="1" hidden="1">
      <c r="A46" s="1"/>
      <c r="B46" t="s">
        <v>23</v>
      </c>
      <c r="C46" s="6">
        <v>918.39</v>
      </c>
      <c r="D46" s="6">
        <v>926.45</v>
      </c>
      <c r="E46" s="6">
        <v>925.73</v>
      </c>
      <c r="F46">
        <v>921.54</v>
      </c>
      <c r="G46">
        <v>928.81</v>
      </c>
      <c r="H46">
        <v>919.45</v>
      </c>
      <c r="I46">
        <v>929.42</v>
      </c>
      <c r="J46">
        <v>13</v>
      </c>
    </row>
    <row r="47" spans="1:10" ht="15" customHeight="1" hidden="1">
      <c r="A47" s="1"/>
      <c r="B47" t="s">
        <v>25</v>
      </c>
      <c r="C47" s="6">
        <v>881.78</v>
      </c>
      <c r="D47" s="6">
        <v>828.14</v>
      </c>
      <c r="E47" s="6">
        <v>817.36</v>
      </c>
      <c r="F47">
        <v>805.55</v>
      </c>
      <c r="G47">
        <v>822.45</v>
      </c>
      <c r="H47">
        <v>802.8</v>
      </c>
      <c r="I47">
        <v>812.76</v>
      </c>
      <c r="J47">
        <v>14</v>
      </c>
    </row>
    <row r="48" spans="1:10" ht="15" customHeight="1" hidden="1">
      <c r="A48" s="1"/>
      <c r="B48" t="s">
        <v>27</v>
      </c>
      <c r="C48" s="6">
        <v>719.51</v>
      </c>
      <c r="D48" s="6">
        <v>695.28</v>
      </c>
      <c r="E48" s="6">
        <v>672.61</v>
      </c>
      <c r="F48">
        <v>679.14</v>
      </c>
      <c r="G48">
        <v>695.96</v>
      </c>
      <c r="H48">
        <v>686.96</v>
      </c>
      <c r="I48">
        <v>689.29</v>
      </c>
      <c r="J48">
        <v>15</v>
      </c>
    </row>
    <row r="49" spans="1:10" ht="15" customHeight="1" hidden="1">
      <c r="A49" s="2"/>
      <c r="B49" t="s">
        <v>51</v>
      </c>
      <c r="C49" s="6">
        <v>458.57</v>
      </c>
      <c r="D49" s="6">
        <v>459.07</v>
      </c>
      <c r="E49" s="6">
        <v>488.35</v>
      </c>
      <c r="F49">
        <v>487.6</v>
      </c>
      <c r="G49">
        <v>470.55</v>
      </c>
      <c r="H49">
        <v>467.31</v>
      </c>
      <c r="I49">
        <v>474.97</v>
      </c>
      <c r="J49">
        <v>16</v>
      </c>
    </row>
    <row r="50" spans="1:10" ht="15" customHeight="1" hidden="1">
      <c r="A50" s="7"/>
      <c r="B50" t="s">
        <v>52</v>
      </c>
      <c r="C50" s="6">
        <v>699.19</v>
      </c>
      <c r="D50" s="6">
        <v>693.21</v>
      </c>
      <c r="E50" s="6">
        <v>694.5</v>
      </c>
      <c r="F50">
        <v>703.91</v>
      </c>
      <c r="G50">
        <v>712.02</v>
      </c>
      <c r="H50">
        <v>702.69</v>
      </c>
      <c r="I50">
        <v>716.07</v>
      </c>
      <c r="J50">
        <v>17</v>
      </c>
    </row>
    <row r="51" spans="1:10" ht="15" customHeight="1" hidden="1">
      <c r="A51" s="8"/>
      <c r="B51" t="s">
        <v>53</v>
      </c>
      <c r="C51" s="6">
        <v>622.25</v>
      </c>
      <c r="D51" s="6">
        <v>623.87</v>
      </c>
      <c r="E51" s="6">
        <v>630.11</v>
      </c>
      <c r="F51">
        <v>643.17</v>
      </c>
      <c r="G51">
        <v>649.52</v>
      </c>
      <c r="H51">
        <v>642.99</v>
      </c>
      <c r="I51">
        <v>658.3</v>
      </c>
      <c r="J51">
        <v>18</v>
      </c>
    </row>
    <row r="52" spans="1:10" ht="15" customHeight="1" hidden="1">
      <c r="A52" s="3"/>
      <c r="B52" t="s">
        <v>54</v>
      </c>
      <c r="C52" s="6">
        <v>919.06</v>
      </c>
      <c r="D52" s="6">
        <v>921.42</v>
      </c>
      <c r="E52" s="6">
        <v>907.83</v>
      </c>
      <c r="F52">
        <v>910.98</v>
      </c>
      <c r="G52">
        <v>927.83</v>
      </c>
      <c r="H52">
        <v>917.62</v>
      </c>
      <c r="I52">
        <v>921.74</v>
      </c>
      <c r="J52">
        <v>19</v>
      </c>
    </row>
    <row r="53" spans="1:10" ht="15" customHeight="1" hidden="1">
      <c r="A53" s="3"/>
      <c r="B53" t="s">
        <v>55</v>
      </c>
      <c r="C53" s="6">
        <v>544.11</v>
      </c>
      <c r="D53" s="6">
        <v>543.55</v>
      </c>
      <c r="E53" s="6">
        <v>550.99</v>
      </c>
      <c r="F53">
        <v>552.42</v>
      </c>
      <c r="G53">
        <v>558.13</v>
      </c>
      <c r="H53">
        <v>552.86</v>
      </c>
      <c r="I53">
        <v>574.75</v>
      </c>
      <c r="J53">
        <v>20</v>
      </c>
    </row>
    <row r="54" spans="1:10" ht="15" customHeight="1" hidden="1">
      <c r="A54" s="3"/>
      <c r="B54" t="s">
        <v>56</v>
      </c>
      <c r="C54" s="6">
        <v>653.91</v>
      </c>
      <c r="D54" s="6">
        <v>652.38</v>
      </c>
      <c r="E54" s="6">
        <v>647.94</v>
      </c>
      <c r="F54">
        <v>654.63</v>
      </c>
      <c r="G54">
        <v>667.63</v>
      </c>
      <c r="H54">
        <v>644.21</v>
      </c>
      <c r="I54">
        <v>647.32</v>
      </c>
      <c r="J54">
        <v>21</v>
      </c>
    </row>
    <row r="55" spans="1:10" ht="15" customHeight="1" hidden="1">
      <c r="A55" s="8"/>
      <c r="B55" t="s">
        <v>57</v>
      </c>
      <c r="C55" s="6">
        <v>827.8</v>
      </c>
      <c r="D55" s="6">
        <v>828.07</v>
      </c>
      <c r="E55" s="6">
        <v>819.61</v>
      </c>
      <c r="F55">
        <v>831.45</v>
      </c>
      <c r="G55">
        <v>842.43</v>
      </c>
      <c r="H55">
        <v>835.79</v>
      </c>
      <c r="I55">
        <v>845.51</v>
      </c>
      <c r="J55">
        <v>22</v>
      </c>
    </row>
    <row r="56" spans="1:5" ht="15" customHeight="1" hidden="1">
      <c r="A56" s="3"/>
      <c r="B56" s="6"/>
      <c r="C56" s="6"/>
      <c r="D56" s="6"/>
      <c r="E56" s="6"/>
    </row>
    <row r="57" spans="1:5" ht="15" customHeight="1" hidden="1">
      <c r="A57" s="3"/>
      <c r="B57" s="6"/>
      <c r="C57" s="6"/>
      <c r="D57" s="6"/>
      <c r="E57" s="6"/>
    </row>
    <row r="58" spans="1:5" ht="15" customHeight="1" hidden="1">
      <c r="A58" s="3"/>
      <c r="B58" s="6"/>
      <c r="C58" s="6"/>
      <c r="D58" s="6"/>
      <c r="E58" s="6"/>
    </row>
    <row r="59" spans="1:5" ht="15" customHeight="1" hidden="1">
      <c r="A59" s="6"/>
      <c r="C59" s="6"/>
      <c r="D59" s="6"/>
      <c r="E59" s="6"/>
    </row>
    <row r="60" spans="1:5" ht="15" customHeight="1" hidden="1">
      <c r="A60" s="6"/>
      <c r="C60" s="6"/>
      <c r="D60" s="6"/>
      <c r="E60" s="6"/>
    </row>
    <row r="61" spans="1:5" ht="15" customHeight="1" hidden="1">
      <c r="A61" s="6"/>
      <c r="C61" s="6"/>
      <c r="D61" s="6"/>
      <c r="E61" s="6"/>
    </row>
    <row r="62" spans="1:5" ht="15" customHeight="1" hidden="1">
      <c r="A62" s="6"/>
      <c r="C62" s="6"/>
      <c r="D62" s="6"/>
      <c r="E62" s="6"/>
    </row>
    <row r="63" spans="1:5" ht="15" customHeight="1" hidden="1">
      <c r="A63" s="6"/>
      <c r="C63" s="6"/>
      <c r="D63" s="6"/>
      <c r="E63" s="6"/>
    </row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</sheetData>
  <sheetProtection password="9C5D" sheet="1"/>
  <mergeCells count="21">
    <mergeCell ref="A32:M32"/>
    <mergeCell ref="A28:B28"/>
    <mergeCell ref="A22:B22"/>
    <mergeCell ref="A26:B26"/>
    <mergeCell ref="A2:B4"/>
    <mergeCell ref="A31:M31"/>
    <mergeCell ref="A24:B24"/>
    <mergeCell ref="I3:I4"/>
    <mergeCell ref="A23:B23"/>
    <mergeCell ref="A27:B27"/>
    <mergeCell ref="A33:M33"/>
    <mergeCell ref="A29:B29"/>
    <mergeCell ref="L2:M4"/>
    <mergeCell ref="G3:G4"/>
    <mergeCell ref="H3:H4"/>
    <mergeCell ref="E3:E4"/>
    <mergeCell ref="A1:M1"/>
    <mergeCell ref="J2:K4"/>
    <mergeCell ref="F3:F4"/>
    <mergeCell ref="D3:D4"/>
    <mergeCell ref="C3:C4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Karen Desmond</cp:lastModifiedBy>
  <cp:lastPrinted>2015-05-21T08:11:28Z</cp:lastPrinted>
  <dcterms:created xsi:type="dcterms:W3CDTF">2013-09-20T11:16:17Z</dcterms:created>
  <dcterms:modified xsi:type="dcterms:W3CDTF">2017-02-22T10:18:35Z</dcterms:modified>
  <cp:category/>
  <cp:version/>
  <cp:contentType/>
  <cp:contentStatus/>
</cp:coreProperties>
</file>