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0" windowWidth="20730" windowHeight="11760" activeTab="0"/>
  </bookViews>
  <sheets>
    <sheet name="ELCQ2016Q2TBL5A" sheetId="1" r:id="rId1"/>
  </sheets>
  <definedNames>
    <definedName name="tbl5adata">'ELCQ2016Q2TBL5A'!$B$36:$L$55</definedName>
  </definedNames>
  <calcPr fullCalcOnLoad="1"/>
</workbook>
</file>

<file path=xl/sharedStrings.xml><?xml version="1.0" encoding="utf-8"?>
<sst xmlns="http://schemas.openxmlformats.org/spreadsheetml/2006/main" count="80" uniqueCount="61">
  <si>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</si>
  <si>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</si>
  <si>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</si>
  <si>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</si>
  <si>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</si>
  <si>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</si>
  <si>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</si>
  <si>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</si>
  <si>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</si>
  <si>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</si>
  <si>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</si>
  <si>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</si>
  <si>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</si>
  <si>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</si>
  <si>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</si>
  <si>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</si>
  <si>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</si>
  <si>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</si>
  <si>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</si>
  <si>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</si>
  <si>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activities</t>
  </si>
  <si>
    <t>N</t>
  </si>
  <si>
    <t xml:space="preserve">Administrative and support services </t>
  </si>
  <si>
    <t>O</t>
  </si>
  <si>
    <t>P</t>
  </si>
  <si>
    <t>Education</t>
  </si>
  <si>
    <t>Q</t>
  </si>
  <si>
    <t>Human health and social work</t>
  </si>
  <si>
    <t>R-S</t>
  </si>
  <si>
    <t>Arts, entertainment, recreation and other service activities</t>
  </si>
  <si>
    <t>Public/Private Sector</t>
  </si>
  <si>
    <t>Private sector</t>
  </si>
  <si>
    <t>Size of Enterprise</t>
  </si>
  <si>
    <t>Less than 50 employees</t>
  </si>
  <si>
    <t>50-250 employees</t>
  </si>
  <si>
    <t>* Preliminary Estimates</t>
  </si>
  <si>
    <t>Group</t>
  </si>
  <si>
    <t>Q211</t>
  </si>
  <si>
    <t>Q212</t>
  </si>
  <si>
    <t>Q213</t>
  </si>
  <si>
    <t>Q214</t>
  </si>
  <si>
    <t>Q215</t>
  </si>
  <si>
    <t>Q116</t>
  </si>
  <si>
    <t>Q216</t>
  </si>
  <si>
    <t>SecOrder</t>
  </si>
  <si>
    <t>Q209</t>
  </si>
  <si>
    <t>Q210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</si>
  <si>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</si>
  <si>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</si>
  <si>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</si>
  <si>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</si>
  <si>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</si>
  <si>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</si>
  <si>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</si>
  <si>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</si>
  <si>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</si>
  <si>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Includes Census 2016 temporary field staff. See Table A4.</t>
    </r>
  </si>
  <si>
    <r>
      <t>Greater than 250 employees</t>
    </r>
    <r>
      <rPr>
        <vertAlign val="superscript"/>
        <sz val="8"/>
        <rFont val="Arial"/>
        <family val="2"/>
      </rPr>
      <t>3</t>
    </r>
  </si>
  <si>
    <r>
      <t>Public sector</t>
    </r>
    <r>
      <rPr>
        <vertAlign val="superscript"/>
        <sz val="8"/>
        <rFont val="Arial"/>
        <family val="2"/>
      </rPr>
      <t>3</t>
    </r>
  </si>
  <si>
    <r>
      <t>Total</t>
    </r>
    <r>
      <rPr>
        <b/>
        <vertAlign val="superscript"/>
        <sz val="8"/>
        <rFont val="Arial"/>
        <family val="2"/>
      </rPr>
      <t>3</t>
    </r>
  </si>
  <si>
    <r>
      <t>Public administration and defence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</si>
</sst>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44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3" fillId="0" borderId="0" xfId="0" applyNumberFormat="1" applyFont="1" applyFill="1" applyBorder="1" applyAlignment="1" applyProtection="1">
      <alignment horizontal="right" vertical="top"/>
      <protection hidden="1"/>
    </xf>
    <xf numFmtId="4" fontId="3" fillId="0" borderId="0" xfId="57" applyNumberFormat="1" applyFont="1" applyFill="1" applyBorder="1" applyAlignment="1" applyProtection="1">
      <alignment horizontal="right" vertical="top"/>
      <protection hidden="1"/>
    </xf>
    <xf numFmtId="4" fontId="43" fillId="0" borderId="0" xfId="57" applyNumberFormat="1" applyFont="1" applyFill="1" applyBorder="1" applyAlignment="1" applyProtection="1">
      <alignment horizontal="right" vertical="top"/>
      <protection hidden="1"/>
    </xf>
    <xf numFmtId="4" fontId="3" fillId="0" borderId="0" xfId="0" applyNumberFormat="1" applyFont="1" applyFill="1" applyAlignment="1" applyProtection="1">
      <alignment horizontal="right" vertical="top"/>
      <protection hidden="1"/>
    </xf>
    <xf numFmtId="16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horizontal="right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vertical="top"/>
      <protection hidden="1"/>
    </xf>
    <xf numFmtId="4" fontId="44" fillId="0" borderId="0" xfId="0" applyNumberFormat="1" applyFont="1" applyFill="1" applyBorder="1" applyAlignment="1" applyProtection="1">
      <alignment horizontal="right" vertical="top"/>
      <protection hidden="1"/>
    </xf>
    <xf numFmtId="4" fontId="2" fillId="0" borderId="0" xfId="0" applyNumberFormat="1" applyFont="1" applyFill="1" applyAlignment="1" applyProtection="1">
      <alignment horizontal="right" vertical="top"/>
      <protection hidden="1"/>
    </xf>
    <xf numFmtId="164" fontId="4" fillId="0" borderId="0" xfId="0" applyNumberFormat="1" applyFont="1" applyFill="1" applyAlignment="1" applyProtection="1">
      <alignment horizontal="right" vertical="top"/>
      <protection hidden="1"/>
    </xf>
    <xf numFmtId="165" fontId="4" fillId="0" borderId="0" xfId="0" applyNumberFormat="1" applyFont="1" applyFill="1" applyAlignment="1" applyProtection="1">
      <alignment horizontal="right" vertical="top"/>
      <protection hidden="1"/>
    </xf>
    <xf numFmtId="4" fontId="2" fillId="0" borderId="11" xfId="0" applyNumberFormat="1" applyFont="1" applyFill="1" applyBorder="1" applyAlignment="1" applyProtection="1">
      <alignment horizontal="right" vertical="top" wrapText="1"/>
      <protection hidden="1"/>
    </xf>
    <xf numFmtId="4" fontId="2" fillId="0" borderId="11" xfId="0" applyNumberFormat="1" applyFont="1" applyFill="1" applyBorder="1" applyAlignment="1" applyProtection="1">
      <alignment horizontal="right" vertical="top"/>
      <protection hidden="1"/>
    </xf>
    <xf numFmtId="4" fontId="4" fillId="0" borderId="11" xfId="0" applyNumberFormat="1" applyFont="1" applyFill="1" applyBorder="1" applyAlignment="1" applyProtection="1">
      <alignment horizontal="right" vertical="top"/>
      <protection hidden="1"/>
    </xf>
    <xf numFmtId="164" fontId="5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1" xfId="0" applyNumberFormat="1" applyFont="1" applyFill="1" applyBorder="1" applyAlignment="1" applyProtection="1">
      <alignment vertical="top"/>
      <protection hidden="1"/>
    </xf>
    <xf numFmtId="165" fontId="5" fillId="0" borderId="11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 vertical="top"/>
      <protection hidden="1"/>
    </xf>
    <xf numFmtId="165" fontId="5" fillId="0" borderId="0" xfId="0" applyNumberFormat="1" applyFont="1" applyFill="1" applyBorder="1" applyAlignment="1" applyProtection="1">
      <alignment vertical="top"/>
      <protection hidden="1"/>
    </xf>
    <xf numFmtId="165" fontId="5" fillId="0" borderId="0" xfId="0" applyNumberFormat="1" applyFont="1" applyFill="1" applyBorder="1" applyAlignment="1" applyProtection="1">
      <alignment horizontal="right" vertical="top"/>
      <protection hidden="1"/>
    </xf>
    <xf numFmtId="4" fontId="3" fillId="0" borderId="11" xfId="0" applyNumberFormat="1" applyFont="1" applyFill="1" applyBorder="1" applyAlignment="1" applyProtection="1">
      <alignment horizontal="right" vertical="top" wrapText="1"/>
      <protection hidden="1"/>
    </xf>
    <xf numFmtId="4" fontId="3" fillId="0" borderId="11" xfId="0" applyNumberFormat="1" applyFont="1" applyFill="1" applyBorder="1" applyAlignment="1" applyProtection="1">
      <alignment horizontal="right" vertical="top"/>
      <protection hidden="1"/>
    </xf>
    <xf numFmtId="4" fontId="5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2" xfId="0" applyNumberFormat="1" applyFont="1" applyFill="1" applyBorder="1" applyAlignment="1" applyProtection="1">
      <alignment vertical="top"/>
      <protection hidden="1"/>
    </xf>
    <xf numFmtId="164" fontId="5" fillId="0" borderId="12" xfId="0" applyNumberFormat="1" applyFont="1" applyFill="1" applyBorder="1" applyAlignment="1" applyProtection="1">
      <alignment horizontal="right" vertical="top"/>
      <protection hidden="1"/>
    </xf>
    <xf numFmtId="165" fontId="5" fillId="0" borderId="12" xfId="0" applyNumberFormat="1" applyFont="1" applyFill="1" applyBorder="1" applyAlignment="1" applyProtection="1">
      <alignment horizontal="right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 wrapText="1"/>
      <protection hidden="1"/>
    </xf>
    <xf numFmtId="4" fontId="44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vertical="top"/>
      <protection hidden="1"/>
    </xf>
    <xf numFmtId="4" fontId="3" fillId="0" borderId="0" xfId="0" applyNumberFormat="1" applyFont="1" applyFill="1" applyAlignment="1" applyProtection="1">
      <alignment vertical="top" wrapText="1"/>
      <protection hidden="1"/>
    </xf>
    <xf numFmtId="4" fontId="3" fillId="0" borderId="0" xfId="0" applyNumberFormat="1" applyFont="1" applyFill="1" applyBorder="1" applyAlignment="1" applyProtection="1">
      <alignment vertical="top"/>
      <protection hidden="1"/>
    </xf>
    <xf numFmtId="4" fontId="3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0" xfId="0" applyNumberFormat="1" applyFont="1" applyFill="1" applyBorder="1" applyAlignment="1" applyProtection="1">
      <alignment vertical="top"/>
      <protection hidden="1"/>
    </xf>
    <xf numFmtId="4" fontId="2" fillId="0" borderId="11" xfId="0" applyNumberFormat="1" applyFont="1" applyFill="1" applyBorder="1" applyAlignment="1" applyProtection="1">
      <alignment horizontal="left" vertical="top"/>
      <protection hidden="1"/>
    </xf>
    <xf numFmtId="4" fontId="2" fillId="0" borderId="11" xfId="0" applyNumberFormat="1" applyFont="1" applyFill="1" applyBorder="1" applyAlignment="1" applyProtection="1">
      <alignment vertical="top"/>
      <protection hidden="1"/>
    </xf>
    <xf numFmtId="4" fontId="3" fillId="0" borderId="11" xfId="0" applyNumberFormat="1" applyFont="1" applyFill="1" applyBorder="1" applyAlignment="1" applyProtection="1">
      <alignment vertical="top" wrapText="1"/>
      <protection hidden="1"/>
    </xf>
    <xf numFmtId="4" fontId="2" fillId="0" borderId="11" xfId="0" applyNumberFormat="1" applyFont="1" applyFill="1" applyBorder="1" applyAlignment="1" applyProtection="1">
      <alignment/>
      <protection hidden="1"/>
    </xf>
    <xf numFmtId="0" fontId="43" fillId="0" borderId="11" xfId="0" applyFont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right" vertical="top"/>
      <protection hidden="1"/>
    </xf>
    <xf numFmtId="166" fontId="6" fillId="0" borderId="11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horizontal="left" vertical="top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horizontal="left" vertical="top" wrapText="1"/>
      <protection hidden="1"/>
    </xf>
    <xf numFmtId="4" fontId="3" fillId="0" borderId="0" xfId="0" applyNumberFormat="1" applyFont="1" applyFill="1" applyBorder="1" applyAlignment="1" applyProtection="1">
      <alignment horizontal="left" vertical="top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horizontal="left" vertical="top"/>
      <protection hidden="1"/>
    </xf>
    <xf numFmtId="4" fontId="3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top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1" customWidth="1"/>
    <col min="2" max="2" width="30.7109375" style="1" customWidth="1"/>
    <col min="3" max="13" width="10.7109375" style="1" customWidth="1"/>
    <col min="14" max="16384" width="9.140625" style="1" customWidth="1"/>
  </cols>
  <sheetData>
    <row r="1" spans="1:13" s="2" customFormat="1" ht="15" customHeight="1">
      <c r="A1" s="54" t="str">
        <f>"Table 5a Average hourly earnings excluding irregular earnings by economic sector and other characteristics and quarter"&amp;CHAR(185)&amp;CHAR(178)</f>
        <v>Table 5a Average hourly earnings excluding irregular earnings by economic sector and other characteristics and quarter¹²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2" customFormat="1" ht="15" customHeight="1">
      <c r="A2" s="62" t="s">
        <v>0</v>
      </c>
      <c r="B2" s="62"/>
      <c r="C2" s="4" t="str">
        <f>20&amp;RIGHT(C36,2)</f>
        <v>2011</v>
      </c>
      <c r="D2" s="4" t="str">
        <f aca="true" t="shared" si="0" ref="D2:I2">20&amp;RIGHT(D36,2)</f>
        <v>2012</v>
      </c>
      <c r="E2" s="4" t="str">
        <f t="shared" si="0"/>
        <v>2013</v>
      </c>
      <c r="F2" s="5" t="str">
        <f t="shared" si="0"/>
        <v>2014</v>
      </c>
      <c r="G2" s="5" t="str">
        <f>20&amp;RIGHT(G36,2)</f>
        <v>2015</v>
      </c>
      <c r="H2" s="5" t="str">
        <f>20&amp;RIGHT(H36,2)</f>
        <v>2016</v>
      </c>
      <c r="I2" s="6" t="str">
        <f t="shared" si="0"/>
        <v>2016</v>
      </c>
      <c r="J2" s="67" t="s">
        <v>1</v>
      </c>
      <c r="K2" s="67"/>
      <c r="L2" s="67" t="s">
        <v>2</v>
      </c>
      <c r="M2" s="67"/>
    </row>
    <row r="3" spans="1:13" s="2" customFormat="1" ht="15" customHeight="1">
      <c r="A3" s="63"/>
      <c r="B3" s="63"/>
      <c r="C3" s="65" t="str">
        <f aca="true" t="shared" si="1" ref="C3:H3">LEFT(C36,2)</f>
        <v>Q2</v>
      </c>
      <c r="D3" s="65" t="str">
        <f t="shared" si="1"/>
        <v>Q2</v>
      </c>
      <c r="E3" s="71" t="str">
        <f t="shared" si="1"/>
        <v>Q2</v>
      </c>
      <c r="F3" s="58" t="str">
        <f t="shared" si="1"/>
        <v>Q2</v>
      </c>
      <c r="G3" s="71" t="str">
        <f t="shared" si="1"/>
        <v>Q2</v>
      </c>
      <c r="H3" s="58" t="str">
        <f t="shared" si="1"/>
        <v>Q1</v>
      </c>
      <c r="I3" s="71" t="str">
        <f>LEFT(I36,2)&amp;"*"</f>
        <v>Q2*</v>
      </c>
      <c r="J3" s="68"/>
      <c r="K3" s="68"/>
      <c r="L3" s="68"/>
      <c r="M3" s="68"/>
    </row>
    <row r="4" spans="1:13" s="2" customFormat="1" ht="15" customHeight="1">
      <c r="A4" s="64"/>
      <c r="B4" s="64"/>
      <c r="C4" s="66"/>
      <c r="D4" s="66"/>
      <c r="E4" s="59"/>
      <c r="F4" s="59"/>
      <c r="G4" s="59"/>
      <c r="H4" s="59"/>
      <c r="I4" s="59"/>
      <c r="J4" s="69"/>
      <c r="K4" s="69"/>
      <c r="L4" s="69"/>
      <c r="M4" s="69"/>
    </row>
    <row r="5" spans="1:13" s="3" customFormat="1" ht="19.5" customHeight="1">
      <c r="A5" s="7"/>
      <c r="B5" s="40"/>
      <c r="C5" s="7" t="s">
        <v>3</v>
      </c>
      <c r="D5" s="7" t="s">
        <v>3</v>
      </c>
      <c r="E5" s="7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7" t="s">
        <v>3</v>
      </c>
      <c r="K5" s="8" t="s">
        <v>4</v>
      </c>
      <c r="L5" s="8" t="s">
        <v>3</v>
      </c>
      <c r="M5" s="8" t="s">
        <v>4</v>
      </c>
    </row>
    <row r="6" spans="1:13" s="2" customFormat="1" ht="15" customHeight="1">
      <c r="A6" s="41" t="s">
        <v>5</v>
      </c>
      <c r="B6" s="42" t="s">
        <v>6</v>
      </c>
      <c r="C6" s="9">
        <f>IF(C37="","",IF(ISNUMBER(VALUE(C37)),VALUE(C37),C37))</f>
        <v>20.42</v>
      </c>
      <c r="D6" s="9">
        <f aca="true" t="shared" si="2" ref="D6:I6">IF(D37="","",IF(ISNUMBER(VALUE(D37)),VALUE(D37),D37))</f>
        <v>20.77</v>
      </c>
      <c r="E6" s="10">
        <f t="shared" si="2"/>
        <v>20.69</v>
      </c>
      <c r="F6" s="11">
        <f t="shared" si="2"/>
        <v>20.89</v>
      </c>
      <c r="G6" s="11">
        <f t="shared" si="2"/>
        <v>20.86</v>
      </c>
      <c r="H6" s="11">
        <f t="shared" si="2"/>
        <v>20.88</v>
      </c>
      <c r="I6" s="12">
        <f t="shared" si="2"/>
        <v>20.97</v>
      </c>
      <c r="J6" s="13">
        <f>IF(OR(ROUND((I6-H6),2)&gt;0,ROUND((I6-H6),2)&lt;0),ROUND((I6-H6),2),"-")</f>
        <v>0.09</v>
      </c>
      <c r="K6" s="14">
        <f>IF(OR(ROUND((I6-H6)/H6*100,1)&gt;0,ROUND((I6-H6)/H6*100,1)&lt;0),ROUND((I6-H6)/H6*100,1),"-")</f>
        <v>0.4</v>
      </c>
      <c r="L6" s="13">
        <f>IF(OR(ROUND((I6-G6),2)&gt;0,ROUND((I6-G6),2)&lt;0),ROUND((I6-G6),2),"-")</f>
        <v>0.11</v>
      </c>
      <c r="M6" s="14">
        <f>IF(OR(ROUND((I6-G6)/G6*100,1)&gt;0,ROUND((I6-G6)/G6*100,1)&lt;0),ROUND((I6-G6)/G6*100,1),"-")</f>
        <v>0.5</v>
      </c>
    </row>
    <row r="7" spans="1:13" s="2" customFormat="1" ht="15" customHeight="1">
      <c r="A7" s="43" t="s">
        <v>7</v>
      </c>
      <c r="B7" s="44" t="s">
        <v>8</v>
      </c>
      <c r="C7" s="9">
        <f aca="true" t="shared" si="3" ref="C7:I18">IF(C38="","",IF(ISNUMBER(VALUE(C38)),VALUE(C38),C38))</f>
        <v>19.28</v>
      </c>
      <c r="D7" s="9">
        <f t="shared" si="3"/>
        <v>18.45</v>
      </c>
      <c r="E7" s="10">
        <f t="shared" si="3"/>
        <v>19.3</v>
      </c>
      <c r="F7" s="11">
        <f t="shared" si="3"/>
        <v>19.37</v>
      </c>
      <c r="G7" s="11">
        <f t="shared" si="3"/>
        <v>19.12</v>
      </c>
      <c r="H7" s="11">
        <f t="shared" si="3"/>
        <v>19.5</v>
      </c>
      <c r="I7" s="12">
        <f t="shared" si="3"/>
        <v>19.36</v>
      </c>
      <c r="J7" s="13">
        <f>IF(OR(ROUND((I7-H7),2)&gt;0,ROUND((I7-H7),2)&lt;0),ROUND((I7-H7),2),"-")</f>
        <v>-0.14</v>
      </c>
      <c r="K7" s="14">
        <f aca="true" t="shared" si="4" ref="K7:K18">IF(OR(ROUND((I7-H7)/H7*100,1)&gt;0,ROUND((I7-H7)/H7*100,1)&lt;0),ROUND((I7-H7)/H7*100,1),"-")</f>
        <v>-0.7</v>
      </c>
      <c r="L7" s="13">
        <f aca="true" t="shared" si="5" ref="L7:L18">IF(OR((I7-G7)&gt;0,(I7-G7)&lt;0),(I7-G7),"-")</f>
        <v>0.23999999999999844</v>
      </c>
      <c r="M7" s="14">
        <f aca="true" t="shared" si="6" ref="M7:M18">IF(OR(ROUND((I7-G7)/G7*100,1)&gt;0,ROUND((I7-G7)/G7*100,1)&lt;0),ROUND((I7-G7)/G7*100,1),"-")</f>
        <v>1.3</v>
      </c>
    </row>
    <row r="8" spans="1:13" s="2" customFormat="1" ht="22.5">
      <c r="A8" s="41" t="s">
        <v>9</v>
      </c>
      <c r="B8" s="42" t="s">
        <v>10</v>
      </c>
      <c r="C8" s="9">
        <f t="shared" si="3"/>
        <v>15.95</v>
      </c>
      <c r="D8" s="9">
        <f t="shared" si="3"/>
        <v>16.09</v>
      </c>
      <c r="E8" s="10">
        <f t="shared" si="3"/>
        <v>16.35</v>
      </c>
      <c r="F8" s="11">
        <f t="shared" si="3"/>
        <v>16.23</v>
      </c>
      <c r="G8" s="11">
        <f t="shared" si="3"/>
        <v>16.52</v>
      </c>
      <c r="H8" s="11">
        <f t="shared" si="3"/>
        <v>16.79</v>
      </c>
      <c r="I8" s="12">
        <f t="shared" si="3"/>
        <v>16.58</v>
      </c>
      <c r="J8" s="13">
        <f>IF(OR(ROUND((I8-H8),2)&gt;0,ROUND((I8-H8),2)&lt;0),ROUND((I8-H8),2),"-")</f>
        <v>-0.21</v>
      </c>
      <c r="K8" s="14">
        <f t="shared" si="4"/>
        <v>-1.3</v>
      </c>
      <c r="L8" s="13">
        <f t="shared" si="5"/>
        <v>0.05999999999999872</v>
      </c>
      <c r="M8" s="14">
        <f t="shared" si="6"/>
        <v>0.4</v>
      </c>
    </row>
    <row r="9" spans="1:13" s="2" customFormat="1" ht="15" customHeight="1">
      <c r="A9" s="41" t="s">
        <v>11</v>
      </c>
      <c r="B9" s="42" t="s">
        <v>12</v>
      </c>
      <c r="C9" s="9">
        <f t="shared" si="3"/>
        <v>18.63</v>
      </c>
      <c r="D9" s="9">
        <f t="shared" si="3"/>
        <v>18.6</v>
      </c>
      <c r="E9" s="10">
        <f t="shared" si="3"/>
        <v>19.34</v>
      </c>
      <c r="F9" s="11">
        <f t="shared" si="3"/>
        <v>19.76</v>
      </c>
      <c r="G9" s="11">
        <f t="shared" si="3"/>
        <v>19.22</v>
      </c>
      <c r="H9" s="11">
        <f t="shared" si="3"/>
        <v>19.82</v>
      </c>
      <c r="I9" s="12">
        <f t="shared" si="3"/>
        <v>19.7</v>
      </c>
      <c r="J9" s="13">
        <f aca="true" t="shared" si="7" ref="J9:J18">IF(OR(ROUND((I9-H9),2)&gt;0,ROUND((I9-H9),2)&lt;0),ROUND((I9-H9),2),"-")</f>
        <v>-0.12</v>
      </c>
      <c r="K9" s="14">
        <f t="shared" si="4"/>
        <v>-0.6</v>
      </c>
      <c r="L9" s="13">
        <f t="shared" si="5"/>
        <v>0.4800000000000004</v>
      </c>
      <c r="M9" s="14">
        <f t="shared" si="6"/>
        <v>2.5</v>
      </c>
    </row>
    <row r="10" spans="1:13" s="2" customFormat="1" ht="15" customHeight="1">
      <c r="A10" s="41" t="s">
        <v>13</v>
      </c>
      <c r="B10" s="42" t="s">
        <v>14</v>
      </c>
      <c r="C10" s="9">
        <f t="shared" si="3"/>
        <v>12.37</v>
      </c>
      <c r="D10" s="9">
        <f t="shared" si="3"/>
        <v>12.23</v>
      </c>
      <c r="E10" s="10">
        <f t="shared" si="3"/>
        <v>11.92</v>
      </c>
      <c r="F10" s="11">
        <f t="shared" si="3"/>
        <v>12</v>
      </c>
      <c r="G10" s="11">
        <f t="shared" si="3"/>
        <v>11.93</v>
      </c>
      <c r="H10" s="11">
        <f t="shared" si="3"/>
        <v>12.08</v>
      </c>
      <c r="I10" s="12">
        <f t="shared" si="3"/>
        <v>12.23</v>
      </c>
      <c r="J10" s="13">
        <f t="shared" si="7"/>
        <v>0.15</v>
      </c>
      <c r="K10" s="14">
        <f t="shared" si="4"/>
        <v>1.2</v>
      </c>
      <c r="L10" s="13">
        <f t="shared" si="5"/>
        <v>0.3000000000000007</v>
      </c>
      <c r="M10" s="14">
        <f t="shared" si="6"/>
        <v>2.5</v>
      </c>
    </row>
    <row r="11" spans="1:13" s="2" customFormat="1" ht="15" customHeight="1">
      <c r="A11" s="41" t="s">
        <v>15</v>
      </c>
      <c r="B11" s="42" t="s">
        <v>16</v>
      </c>
      <c r="C11" s="9">
        <f t="shared" si="3"/>
        <v>24.76</v>
      </c>
      <c r="D11" s="9">
        <f t="shared" si="3"/>
        <v>25.28</v>
      </c>
      <c r="E11" s="10">
        <f t="shared" si="3"/>
        <v>25.55</v>
      </c>
      <c r="F11" s="11">
        <f t="shared" si="3"/>
        <v>25.57</v>
      </c>
      <c r="G11" s="11">
        <f t="shared" si="3"/>
        <v>26.84</v>
      </c>
      <c r="H11" s="11">
        <f t="shared" si="3"/>
        <v>26.69</v>
      </c>
      <c r="I11" s="12">
        <f t="shared" si="3"/>
        <v>26.83</v>
      </c>
      <c r="J11" s="13">
        <f t="shared" si="7"/>
        <v>0.14</v>
      </c>
      <c r="K11" s="14">
        <f t="shared" si="4"/>
        <v>0.5</v>
      </c>
      <c r="L11" s="13">
        <f t="shared" si="5"/>
        <v>-0.010000000000001563</v>
      </c>
      <c r="M11" s="14" t="str">
        <f t="shared" si="6"/>
        <v>-</v>
      </c>
    </row>
    <row r="12" spans="1:13" s="2" customFormat="1" ht="15" customHeight="1">
      <c r="A12" s="43" t="s">
        <v>17</v>
      </c>
      <c r="B12" s="44" t="s">
        <v>18</v>
      </c>
      <c r="C12" s="9">
        <f t="shared" si="3"/>
        <v>27</v>
      </c>
      <c r="D12" s="9">
        <f t="shared" si="3"/>
        <v>27.19</v>
      </c>
      <c r="E12" s="10">
        <f t="shared" si="3"/>
        <v>26.93</v>
      </c>
      <c r="F12" s="11">
        <f t="shared" si="3"/>
        <v>26.72</v>
      </c>
      <c r="G12" s="11">
        <f t="shared" si="3"/>
        <v>27.13</v>
      </c>
      <c r="H12" s="11">
        <f t="shared" si="3"/>
        <v>26.72</v>
      </c>
      <c r="I12" s="12">
        <f t="shared" si="3"/>
        <v>27.34</v>
      </c>
      <c r="J12" s="13">
        <f t="shared" si="7"/>
        <v>0.62</v>
      </c>
      <c r="K12" s="14">
        <f t="shared" si="4"/>
        <v>2.3</v>
      </c>
      <c r="L12" s="13">
        <f t="shared" si="5"/>
        <v>0.21000000000000085</v>
      </c>
      <c r="M12" s="14">
        <f t="shared" si="6"/>
        <v>0.8</v>
      </c>
    </row>
    <row r="13" spans="1:13" s="2" customFormat="1" ht="22.5">
      <c r="A13" s="43" t="s">
        <v>19</v>
      </c>
      <c r="B13" s="44" t="s">
        <v>20</v>
      </c>
      <c r="C13" s="9">
        <f t="shared" si="3"/>
        <v>22.72</v>
      </c>
      <c r="D13" s="9">
        <f t="shared" si="3"/>
        <v>23.88</v>
      </c>
      <c r="E13" s="10">
        <f t="shared" si="3"/>
        <v>23.68</v>
      </c>
      <c r="F13" s="11">
        <f t="shared" si="3"/>
        <v>22.78</v>
      </c>
      <c r="G13" s="11">
        <f t="shared" si="3"/>
        <v>23.6</v>
      </c>
      <c r="H13" s="11">
        <f t="shared" si="3"/>
        <v>23.75</v>
      </c>
      <c r="I13" s="12">
        <f t="shared" si="3"/>
        <v>23.84</v>
      </c>
      <c r="J13" s="13">
        <f t="shared" si="7"/>
        <v>0.09</v>
      </c>
      <c r="K13" s="14">
        <f t="shared" si="4"/>
        <v>0.4</v>
      </c>
      <c r="L13" s="13">
        <f t="shared" si="5"/>
        <v>0.23999999999999844</v>
      </c>
      <c r="M13" s="14">
        <f t="shared" si="6"/>
        <v>1</v>
      </c>
    </row>
    <row r="14" spans="1:13" s="2" customFormat="1" ht="15" customHeight="1">
      <c r="A14" s="43" t="s">
        <v>21</v>
      </c>
      <c r="B14" s="44" t="s">
        <v>22</v>
      </c>
      <c r="C14" s="9">
        <f t="shared" si="3"/>
        <v>15.52</v>
      </c>
      <c r="D14" s="9">
        <f t="shared" si="3"/>
        <v>15.46</v>
      </c>
      <c r="E14" s="10">
        <f t="shared" si="3"/>
        <v>15.64</v>
      </c>
      <c r="F14" s="11">
        <f t="shared" si="3"/>
        <v>15.3</v>
      </c>
      <c r="G14" s="11">
        <f t="shared" si="3"/>
        <v>16.3</v>
      </c>
      <c r="H14" s="11">
        <f t="shared" si="3"/>
        <v>16.33</v>
      </c>
      <c r="I14" s="12">
        <f t="shared" si="3"/>
        <v>16</v>
      </c>
      <c r="J14" s="13">
        <f t="shared" si="7"/>
        <v>-0.33</v>
      </c>
      <c r="K14" s="14">
        <f t="shared" si="4"/>
        <v>-2</v>
      </c>
      <c r="L14" s="13">
        <f t="shared" si="5"/>
        <v>-0.3000000000000007</v>
      </c>
      <c r="M14" s="14">
        <f t="shared" si="6"/>
        <v>-1.8</v>
      </c>
    </row>
    <row r="15" spans="1:13" s="2" customFormat="1" ht="15" customHeight="1">
      <c r="A15" s="43" t="s">
        <v>23</v>
      </c>
      <c r="B15" s="43" t="s">
        <v>60</v>
      </c>
      <c r="C15" s="9">
        <f t="shared" si="3"/>
        <v>24.95</v>
      </c>
      <c r="D15" s="9">
        <f t="shared" si="3"/>
        <v>25.14</v>
      </c>
      <c r="E15" s="10">
        <f t="shared" si="3"/>
        <v>25.21</v>
      </c>
      <c r="F15" s="11">
        <f t="shared" si="3"/>
        <v>24.39</v>
      </c>
      <c r="G15" s="11">
        <f t="shared" si="3"/>
        <v>24.35</v>
      </c>
      <c r="H15" s="11">
        <f t="shared" si="3"/>
        <v>24.28</v>
      </c>
      <c r="I15" s="12">
        <f t="shared" si="3"/>
        <v>23.96</v>
      </c>
      <c r="J15" s="13">
        <f t="shared" si="7"/>
        <v>-0.32</v>
      </c>
      <c r="K15" s="14">
        <f t="shared" si="4"/>
        <v>-1.3</v>
      </c>
      <c r="L15" s="13">
        <f t="shared" si="5"/>
        <v>-0.39000000000000057</v>
      </c>
      <c r="M15" s="14">
        <f t="shared" si="6"/>
        <v>-1.6</v>
      </c>
    </row>
    <row r="16" spans="1:13" s="2" customFormat="1" ht="15" customHeight="1">
      <c r="A16" s="43" t="s">
        <v>24</v>
      </c>
      <c r="B16" s="43" t="s">
        <v>25</v>
      </c>
      <c r="C16" s="9">
        <f t="shared" si="3"/>
        <v>35.56</v>
      </c>
      <c r="D16" s="9">
        <f t="shared" si="3"/>
        <v>34.77</v>
      </c>
      <c r="E16" s="10">
        <f t="shared" si="3"/>
        <v>34.8</v>
      </c>
      <c r="F16" s="11">
        <f t="shared" si="3"/>
        <v>33.92</v>
      </c>
      <c r="G16" s="11">
        <f t="shared" si="3"/>
        <v>33.87</v>
      </c>
      <c r="H16" s="11">
        <f t="shared" si="3"/>
        <v>33.5</v>
      </c>
      <c r="I16" s="12">
        <f t="shared" si="3"/>
        <v>33.58</v>
      </c>
      <c r="J16" s="13">
        <f t="shared" si="7"/>
        <v>0.08</v>
      </c>
      <c r="K16" s="14">
        <f t="shared" si="4"/>
        <v>0.2</v>
      </c>
      <c r="L16" s="13">
        <f t="shared" si="5"/>
        <v>-0.28999999999999915</v>
      </c>
      <c r="M16" s="14">
        <f t="shared" si="6"/>
        <v>-0.9</v>
      </c>
    </row>
    <row r="17" spans="1:13" s="2" customFormat="1" ht="15" customHeight="1">
      <c r="A17" s="43" t="s">
        <v>26</v>
      </c>
      <c r="B17" s="43" t="s">
        <v>27</v>
      </c>
      <c r="C17" s="9">
        <f t="shared" si="3"/>
        <v>22.35</v>
      </c>
      <c r="D17" s="9">
        <f t="shared" si="3"/>
        <v>22.19</v>
      </c>
      <c r="E17" s="10">
        <f t="shared" si="3"/>
        <v>22.07</v>
      </c>
      <c r="F17" s="11">
        <f t="shared" si="3"/>
        <v>21.39</v>
      </c>
      <c r="G17" s="11">
        <f t="shared" si="3"/>
        <v>21.17</v>
      </c>
      <c r="H17" s="11">
        <f t="shared" si="3"/>
        <v>21.15</v>
      </c>
      <c r="I17" s="12">
        <f t="shared" si="3"/>
        <v>21.17</v>
      </c>
      <c r="J17" s="13">
        <f t="shared" si="7"/>
        <v>0.02</v>
      </c>
      <c r="K17" s="14">
        <f t="shared" si="4"/>
        <v>0.1</v>
      </c>
      <c r="L17" s="13" t="str">
        <f t="shared" si="5"/>
        <v>-</v>
      </c>
      <c r="M17" s="14" t="str">
        <f t="shared" si="6"/>
        <v>-</v>
      </c>
    </row>
    <row r="18" spans="1:13" s="2" customFormat="1" ht="22.5">
      <c r="A18" s="41" t="s">
        <v>28</v>
      </c>
      <c r="B18" s="44" t="s">
        <v>29</v>
      </c>
      <c r="C18" s="9">
        <f t="shared" si="3"/>
        <v>15.77</v>
      </c>
      <c r="D18" s="9">
        <f t="shared" si="3"/>
        <v>16.06</v>
      </c>
      <c r="E18" s="10">
        <f t="shared" si="3"/>
        <v>16.45</v>
      </c>
      <c r="F18" s="11">
        <f t="shared" si="3"/>
        <v>15.95</v>
      </c>
      <c r="G18" s="11">
        <f t="shared" si="3"/>
        <v>16.84</v>
      </c>
      <c r="H18" s="11">
        <f t="shared" si="3"/>
        <v>16.03</v>
      </c>
      <c r="I18" s="12">
        <f t="shared" si="3"/>
        <v>16.03</v>
      </c>
      <c r="J18" s="13" t="str">
        <f t="shared" si="7"/>
        <v>-</v>
      </c>
      <c r="K18" s="14" t="str">
        <f t="shared" si="4"/>
        <v>-</v>
      </c>
      <c r="L18" s="13">
        <f t="shared" si="5"/>
        <v>-0.8099999999999987</v>
      </c>
      <c r="M18" s="14">
        <f t="shared" si="6"/>
        <v>-4.8</v>
      </c>
    </row>
    <row r="19" spans="1:13" s="2" customFormat="1" ht="9.75" customHeight="1">
      <c r="A19" s="43"/>
      <c r="B19" s="44"/>
      <c r="C19" s="15"/>
      <c r="D19" s="15"/>
      <c r="E19" s="10"/>
      <c r="F19" s="11"/>
      <c r="G19" s="11"/>
      <c r="H19" s="11"/>
      <c r="I19" s="16"/>
      <c r="J19" s="13"/>
      <c r="K19" s="17"/>
      <c r="L19" s="13"/>
      <c r="M19" s="14"/>
    </row>
    <row r="20" spans="1:13" s="2" customFormat="1" ht="15" customHeight="1">
      <c r="A20" s="45" t="s">
        <v>59</v>
      </c>
      <c r="B20" s="45"/>
      <c r="C20" s="18">
        <f>IF(C50="","",IF(ISNUMBER(VALUE(C50)),VALUE(C50),C50))</f>
        <v>20.96</v>
      </c>
      <c r="D20" s="18">
        <f aca="true" t="shared" si="8" ref="D20:I20">IF(D50="","",IF(ISNUMBER(VALUE(D50)),VALUE(D50),D50))</f>
        <v>21</v>
      </c>
      <c r="E20" s="18">
        <f t="shared" si="8"/>
        <v>21.04</v>
      </c>
      <c r="F20" s="18">
        <f t="shared" si="8"/>
        <v>20.76</v>
      </c>
      <c r="G20" s="18">
        <f t="shared" si="8"/>
        <v>20.89</v>
      </c>
      <c r="H20" s="18">
        <f t="shared" si="8"/>
        <v>20.91</v>
      </c>
      <c r="I20" s="19">
        <f t="shared" si="8"/>
        <v>20.87</v>
      </c>
      <c r="J20" s="20">
        <f>IF(OR(ROUND((I20-H20),2)&gt;0,ROUND((I20-H20),2)&lt;0),ROUND((I20-H20),2),"-")</f>
        <v>-0.04</v>
      </c>
      <c r="K20" s="21">
        <f>IF(OR(ROUND((I20-H20)/H20*100,1)&gt;0,ROUND((I20-H20)/H20*100,1)&lt;0),ROUND((I20-H20)/H20*100,1),"-")</f>
        <v>-0.2</v>
      </c>
      <c r="L20" s="20">
        <f>IF(OR((I20-G20)&gt;0,(I20-G20)&lt;0),(I20-G20),"-")</f>
        <v>-0.019999999999999574</v>
      </c>
      <c r="M20" s="21">
        <f>IF(OR(ROUND((I20-G20)/G20*100,1)&gt;0,ROUND((I20-G20)/G20*100,1)&lt;0),ROUND((I20-G20)/G20*100,1),"-")</f>
        <v>-0.1</v>
      </c>
    </row>
    <row r="21" spans="1:13" s="2" customFormat="1" ht="9.75" customHeight="1">
      <c r="A21" s="46"/>
      <c r="B21" s="47"/>
      <c r="C21" s="22"/>
      <c r="D21" s="22"/>
      <c r="E21" s="22"/>
      <c r="F21" s="23"/>
      <c r="G21" s="23"/>
      <c r="H21" s="23"/>
      <c r="I21" s="24"/>
      <c r="J21" s="25"/>
      <c r="K21" s="26"/>
      <c r="L21" s="25"/>
      <c r="M21" s="27"/>
    </row>
    <row r="22" spans="1:13" s="2" customFormat="1" ht="15" customHeight="1">
      <c r="A22" s="55" t="s">
        <v>30</v>
      </c>
      <c r="B22" s="55"/>
      <c r="C22" s="28"/>
      <c r="D22" s="28"/>
      <c r="E22" s="28"/>
      <c r="F22" s="12"/>
      <c r="G22" s="12"/>
      <c r="H22" s="12"/>
      <c r="I22" s="29"/>
      <c r="J22" s="30"/>
      <c r="K22" s="31"/>
      <c r="L22" s="30"/>
      <c r="M22" s="32"/>
    </row>
    <row r="23" spans="1:13" s="2" customFormat="1" ht="15" customHeight="1">
      <c r="A23" s="56" t="s">
        <v>31</v>
      </c>
      <c r="B23" s="56"/>
      <c r="C23" s="9">
        <f>IF(C51="","",IF(ISNUMBER(VALUE(C51)),VALUE(C51),C51))</f>
        <v>18.61</v>
      </c>
      <c r="D23" s="9">
        <f aca="true" t="shared" si="9" ref="D23:I24">IF(D51="","",IF(ISNUMBER(VALUE(D51)),VALUE(D51),D51))</f>
        <v>18.71</v>
      </c>
      <c r="E23" s="10">
        <f t="shared" si="9"/>
        <v>18.89</v>
      </c>
      <c r="F23" s="11">
        <f t="shared" si="9"/>
        <v>18.79</v>
      </c>
      <c r="G23" s="11">
        <f t="shared" si="9"/>
        <v>19.02</v>
      </c>
      <c r="H23" s="11">
        <f t="shared" si="9"/>
        <v>19.11</v>
      </c>
      <c r="I23" s="15">
        <f t="shared" si="9"/>
        <v>19.11</v>
      </c>
      <c r="J23" s="13" t="str">
        <f>IF(OR(ROUND((I23-H23),2)&gt;0,ROUND((I23-H23),2)&lt;0),ROUND((I23-H23),2),"-")</f>
        <v>-</v>
      </c>
      <c r="K23" s="14" t="str">
        <f>IF(OR(ROUND((I23-H23)/H23*100,1)&gt;0,ROUND((I23-H23)/H23*100,1)&lt;0),ROUND((I23-H23)/H23*100,1),"-")</f>
        <v>-</v>
      </c>
      <c r="L23" s="13">
        <f>IF(OR((I23-G23)&gt;0,(I23-G23)&lt;0),(I23-G23),"-")</f>
        <v>0.08999999999999986</v>
      </c>
      <c r="M23" s="14">
        <f>IF(OR(ROUND((I23-G23)/G23*100,1)&gt;0,ROUND((I23-G23)/G23*100,1)&lt;0),ROUND((I23-G23)/G23*100,1),"-")</f>
        <v>0.5</v>
      </c>
    </row>
    <row r="24" spans="1:13" s="2" customFormat="1" ht="15" customHeight="1">
      <c r="A24" s="57" t="s">
        <v>58</v>
      </c>
      <c r="B24" s="57"/>
      <c r="C24" s="9">
        <f>IF(C52="","",IF(ISNUMBER(VALUE(C52)),VALUE(C52),C52))</f>
        <v>27.72</v>
      </c>
      <c r="D24" s="9">
        <f t="shared" si="9"/>
        <v>27.8</v>
      </c>
      <c r="E24" s="10">
        <f t="shared" si="9"/>
        <v>27.96</v>
      </c>
      <c r="F24" s="11">
        <f t="shared" si="9"/>
        <v>27.2</v>
      </c>
      <c r="G24" s="11">
        <f t="shared" si="9"/>
        <v>27.01</v>
      </c>
      <c r="H24" s="11">
        <f t="shared" si="9"/>
        <v>27.05</v>
      </c>
      <c r="I24" s="15">
        <f t="shared" si="9"/>
        <v>26.87</v>
      </c>
      <c r="J24" s="13">
        <f>IF(OR(ROUND((I24-H24),2)&gt;0,ROUND((I24-H24),2)&lt;0),ROUND((I24-H24),2),"-")</f>
        <v>-0.18</v>
      </c>
      <c r="K24" s="14">
        <f>IF(OR(ROUND((I24-H24)/H24*100,1)&gt;0,ROUND((I24-H24)/H24*100,1)&lt;0),ROUND((I24-H24)/H24*100,1),"-")</f>
        <v>-0.7</v>
      </c>
      <c r="L24" s="13">
        <f>IF(OR((I24-G24)&gt;0,(I24-G24)&lt;0),(I24-G24),"-")</f>
        <v>-0.14000000000000057</v>
      </c>
      <c r="M24" s="14">
        <f>IF(OR(ROUND((I24-G24)/G24*100,1)&gt;0,ROUND((I24-G24)/G24*100,1)&lt;0),ROUND((I24-G24)/G24*100,1),"-")</f>
        <v>-0.5</v>
      </c>
    </row>
    <row r="25" spans="1:13" s="2" customFormat="1" ht="9.75" customHeight="1">
      <c r="A25" s="48"/>
      <c r="B25" s="48"/>
      <c r="C25" s="33"/>
      <c r="D25" s="33"/>
      <c r="E25" s="33"/>
      <c r="F25" s="34"/>
      <c r="G25" s="34"/>
      <c r="H25" s="34"/>
      <c r="I25" s="35"/>
      <c r="J25" s="25"/>
      <c r="K25" s="26"/>
      <c r="L25" s="25"/>
      <c r="M25" s="27"/>
    </row>
    <row r="26" spans="1:13" s="2" customFormat="1" ht="15" customHeight="1">
      <c r="A26" s="72" t="s">
        <v>32</v>
      </c>
      <c r="B26" s="72"/>
      <c r="C26" s="15"/>
      <c r="D26" s="15"/>
      <c r="E26" s="15"/>
      <c r="F26" s="16"/>
      <c r="G26" s="16"/>
      <c r="H26" s="16"/>
      <c r="I26" s="16"/>
      <c r="J26" s="13"/>
      <c r="K26" s="36"/>
      <c r="L26" s="37"/>
      <c r="M26" s="38"/>
    </row>
    <row r="27" spans="1:13" s="2" customFormat="1" ht="15" customHeight="1">
      <c r="A27" s="73" t="s">
        <v>33</v>
      </c>
      <c r="B27" s="73"/>
      <c r="C27" s="10">
        <f>IF(C53="","",IF(ISNUMBER(VALUE(C53)),VALUE(C53),C53))</f>
        <v>17.09</v>
      </c>
      <c r="D27" s="10">
        <f aca="true" t="shared" si="10" ref="D27:I27">IF(D53="","",IF(ISNUMBER(VALUE(D53)),VALUE(D53),D53))</f>
        <v>17.17</v>
      </c>
      <c r="E27" s="10">
        <f t="shared" si="10"/>
        <v>17.52</v>
      </c>
      <c r="F27" s="11">
        <f t="shared" si="10"/>
        <v>17.45</v>
      </c>
      <c r="G27" s="11">
        <f t="shared" si="10"/>
        <v>17.48</v>
      </c>
      <c r="H27" s="11">
        <f t="shared" si="10"/>
        <v>17.5</v>
      </c>
      <c r="I27" s="39">
        <f t="shared" si="10"/>
        <v>17.35</v>
      </c>
      <c r="J27" s="13">
        <f>IF(OR(ROUND((I27-H27),2)&gt;0,ROUND((I27-H27),2)&lt;0),ROUND((I27-H27),2),"-")</f>
        <v>-0.15</v>
      </c>
      <c r="K27" s="14">
        <f>IF(OR(ROUND((I27-H27)/H27*100,1)&gt;0,ROUND((I27-H27)/H27*100,1)&lt;0),ROUND((I27-H27)/H27*100,1),"-")</f>
        <v>-0.9</v>
      </c>
      <c r="L27" s="13">
        <f>IF(OR((I27-G27)&gt;0,(I27-G27)&lt;0),(I27-G27),"-")</f>
        <v>-0.129999999999999</v>
      </c>
      <c r="M27" s="14">
        <f>IF(OR(ROUND((I27-G27)/G27*100,1)&gt;0,ROUND((I27-G27)/G27*100,1)&lt;0),ROUND((I27-G27)/G27*100,1),"-")</f>
        <v>-0.7</v>
      </c>
    </row>
    <row r="28" spans="1:13" s="2" customFormat="1" ht="15" customHeight="1">
      <c r="A28" s="61" t="s">
        <v>34</v>
      </c>
      <c r="B28" s="61"/>
      <c r="C28" s="10">
        <f aca="true" t="shared" si="11" ref="C28:I29">IF(C54="","",IF(ISNUMBER(VALUE(C54)),VALUE(C54),C54))</f>
        <v>18.98</v>
      </c>
      <c r="D28" s="10">
        <f t="shared" si="11"/>
        <v>19.03</v>
      </c>
      <c r="E28" s="10">
        <f t="shared" si="11"/>
        <v>18.87</v>
      </c>
      <c r="F28" s="11">
        <f t="shared" si="11"/>
        <v>18.77</v>
      </c>
      <c r="G28" s="11">
        <f t="shared" si="11"/>
        <v>19.17</v>
      </c>
      <c r="H28" s="11">
        <f t="shared" si="11"/>
        <v>19.02</v>
      </c>
      <c r="I28" s="39">
        <f t="shared" si="11"/>
        <v>19.07</v>
      </c>
      <c r="J28" s="13">
        <f>IF(OR(ROUND((I28-H28),2)&gt;0,ROUND((I28-H28),2)&lt;0),ROUND((I28-H28),2),"-")</f>
        <v>0.05</v>
      </c>
      <c r="K28" s="14">
        <f>IF(OR(ROUND((I28-H28)/H28*100,1)&gt;0,ROUND((I28-H28)/H28*100,1)&lt;0),ROUND((I28-H28)/H28*100,1),"-")</f>
        <v>0.3</v>
      </c>
      <c r="L28" s="13">
        <f>IF(OR((I28-G28)&gt;0,(I28-G28)&lt;0),(I28-G28),"-")</f>
        <v>-0.10000000000000142</v>
      </c>
      <c r="M28" s="14">
        <f>IF(OR(ROUND((I28-G28)/G28*100,1)&gt;0,ROUND((I28-G28)/G28*100,1)&lt;0),ROUND((I28-G28)/G28*100,1),"-")</f>
        <v>-0.5</v>
      </c>
    </row>
    <row r="29" spans="1:13" s="2" customFormat="1" ht="15" customHeight="1">
      <c r="A29" s="61" t="s">
        <v>57</v>
      </c>
      <c r="B29" s="61"/>
      <c r="C29" s="10">
        <f t="shared" si="11"/>
        <v>24.38</v>
      </c>
      <c r="D29" s="10">
        <f t="shared" si="11"/>
        <v>24.28</v>
      </c>
      <c r="E29" s="10">
        <f t="shared" si="11"/>
        <v>24.38</v>
      </c>
      <c r="F29" s="11">
        <f t="shared" si="11"/>
        <v>23.8</v>
      </c>
      <c r="G29" s="11">
        <f t="shared" si="11"/>
        <v>23.81</v>
      </c>
      <c r="H29" s="11">
        <f t="shared" si="11"/>
        <v>23.96</v>
      </c>
      <c r="I29" s="39">
        <f t="shared" si="11"/>
        <v>23.94</v>
      </c>
      <c r="J29" s="13">
        <f>IF(OR(ROUND((I29-H29),2)&gt;0,ROUND((I29-H29),2)&lt;0),ROUND((I29-H29),2),"-")</f>
        <v>-0.02</v>
      </c>
      <c r="K29" s="14">
        <f>IF(OR(ROUND((I29-H29)/H29*100,1)&gt;0,ROUND((I29-H29)/H29*100,1)&lt;0),ROUND((I29-H29)/H29*100,1),"-")</f>
        <v>-0.1</v>
      </c>
      <c r="L29" s="13">
        <f>IF(OR((I29-G29)&gt;0,(I29-G29)&lt;0),(I29-G29),"-")</f>
        <v>0.13000000000000256</v>
      </c>
      <c r="M29" s="14">
        <f>IF(OR(ROUND((I29-G29)/G29*100,1)&gt;0,ROUND((I29-G29)/G29*100,1)&lt;0),ROUND((I29-G29)/G29*100,1),"-")</f>
        <v>0.5</v>
      </c>
    </row>
    <row r="30" spans="1:13" s="2" customFormat="1" ht="9.75" customHeight="1">
      <c r="A30" s="47"/>
      <c r="B30" s="49"/>
      <c r="C30" s="50"/>
      <c r="D30" s="50"/>
      <c r="E30" s="51"/>
      <c r="F30" s="51"/>
      <c r="G30" s="51"/>
      <c r="H30" s="51"/>
      <c r="I30" s="51"/>
      <c r="J30" s="52"/>
      <c r="K30" s="26"/>
      <c r="L30" s="25"/>
      <c r="M30" s="26"/>
    </row>
    <row r="31" spans="1:13" s="2" customFormat="1" ht="15" customHeight="1">
      <c r="A31" s="70" t="str">
        <f>CHAR(185)&amp;" Average hourly earnings excluding irregular earnings plus the average hourly irregular earnings in Table 5b equal average hourly earnings as set out in Table 2."</f>
        <v>¹ Average hourly earnings excluding irregular earnings plus the average hourly irregular earnings in Table 5b equal average hourly earnings as set out in Table 2.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2" customFormat="1" ht="15" customHeight="1">
      <c r="A32" s="70" t="str">
        <f>CHAR(178)&amp;" Average hourly earnings excluding irregular earnings by Public sector sub-sector are set out in Table 8d."</f>
        <v>² Average hourly earnings excluding irregular earnings by Public sector sub-sector are set out in Table 8d.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s="2" customFormat="1" ht="15" customHeight="1">
      <c r="A33" s="70" t="s">
        <v>56</v>
      </c>
      <c r="B33" s="70"/>
      <c r="C33" s="70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s="2" customFormat="1" ht="15" customHeight="1">
      <c r="A34" s="60" t="s">
        <v>35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ht="15" customHeight="1" hidden="1"/>
    <row r="36" spans="2:12" ht="15" customHeight="1" hidden="1">
      <c r="B36" t="s">
        <v>36</v>
      </c>
      <c r="C36" t="s">
        <v>37</v>
      </c>
      <c r="D36" t="s">
        <v>38</v>
      </c>
      <c r="E36" t="s">
        <v>39</v>
      </c>
      <c r="F36" t="s">
        <v>40</v>
      </c>
      <c r="G36" t="s">
        <v>41</v>
      </c>
      <c r="H36" t="s">
        <v>42</v>
      </c>
      <c r="I36" t="s">
        <v>43</v>
      </c>
      <c r="J36" t="s">
        <v>44</v>
      </c>
      <c r="K36" t="s">
        <v>45</v>
      </c>
      <c r="L36" t="s">
        <v>46</v>
      </c>
    </row>
    <row r="37" spans="2:10" ht="15" customHeight="1" hidden="1">
      <c r="B37" t="s">
        <v>47</v>
      </c>
      <c r="C37">
        <v>20.42</v>
      </c>
      <c r="D37">
        <v>20.77</v>
      </c>
      <c r="E37">
        <v>20.69</v>
      </c>
      <c r="F37">
        <v>20.89</v>
      </c>
      <c r="G37">
        <v>20.86</v>
      </c>
      <c r="H37">
        <v>20.88</v>
      </c>
      <c r="I37">
        <v>20.97</v>
      </c>
      <c r="J37">
        <v>1</v>
      </c>
    </row>
    <row r="38" spans="2:10" ht="15" customHeight="1" hidden="1">
      <c r="B38" t="s">
        <v>7</v>
      </c>
      <c r="C38">
        <v>19.28</v>
      </c>
      <c r="D38">
        <v>18.45</v>
      </c>
      <c r="E38">
        <v>19.3</v>
      </c>
      <c r="F38">
        <v>19.37</v>
      </c>
      <c r="G38">
        <v>19.12</v>
      </c>
      <c r="H38">
        <v>19.5</v>
      </c>
      <c r="I38">
        <v>19.36</v>
      </c>
      <c r="J38">
        <v>5</v>
      </c>
    </row>
    <row r="39" spans="2:10" ht="15" customHeight="1" hidden="1">
      <c r="B39" t="s">
        <v>9</v>
      </c>
      <c r="C39">
        <v>15.95</v>
      </c>
      <c r="D39">
        <v>16.09</v>
      </c>
      <c r="E39">
        <v>16.35</v>
      </c>
      <c r="F39">
        <v>16.23</v>
      </c>
      <c r="G39">
        <v>16.52</v>
      </c>
      <c r="H39">
        <v>16.79</v>
      </c>
      <c r="I39">
        <v>16.58</v>
      </c>
      <c r="J39">
        <v>6</v>
      </c>
    </row>
    <row r="40" spans="2:10" ht="15" customHeight="1" hidden="1">
      <c r="B40" t="s">
        <v>11</v>
      </c>
      <c r="C40">
        <v>18.63</v>
      </c>
      <c r="D40">
        <v>18.6</v>
      </c>
      <c r="E40">
        <v>19.34</v>
      </c>
      <c r="F40">
        <v>19.76</v>
      </c>
      <c r="G40">
        <v>19.22</v>
      </c>
      <c r="H40">
        <v>19.82</v>
      </c>
      <c r="I40">
        <v>19.7</v>
      </c>
      <c r="J40">
        <v>7</v>
      </c>
    </row>
    <row r="41" spans="2:10" ht="15" customHeight="1" hidden="1">
      <c r="B41" t="s">
        <v>13</v>
      </c>
      <c r="C41">
        <v>12.37</v>
      </c>
      <c r="D41">
        <v>12.23</v>
      </c>
      <c r="E41">
        <v>11.92</v>
      </c>
      <c r="F41">
        <v>12</v>
      </c>
      <c r="G41">
        <v>11.93</v>
      </c>
      <c r="H41">
        <v>12.08</v>
      </c>
      <c r="I41">
        <v>12.23</v>
      </c>
      <c r="J41">
        <v>8</v>
      </c>
    </row>
    <row r="42" spans="2:10" ht="15" customHeight="1" hidden="1">
      <c r="B42" t="s">
        <v>15</v>
      </c>
      <c r="C42">
        <v>24.76</v>
      </c>
      <c r="D42">
        <v>25.28</v>
      </c>
      <c r="E42">
        <v>25.55</v>
      </c>
      <c r="F42">
        <v>25.57</v>
      </c>
      <c r="G42">
        <v>26.84</v>
      </c>
      <c r="H42">
        <v>26.69</v>
      </c>
      <c r="I42">
        <v>26.83</v>
      </c>
      <c r="J42">
        <v>9</v>
      </c>
    </row>
    <row r="43" spans="2:10" ht="15" customHeight="1" hidden="1">
      <c r="B43" t="s">
        <v>48</v>
      </c>
      <c r="C43">
        <v>27</v>
      </c>
      <c r="D43">
        <v>27.19</v>
      </c>
      <c r="E43">
        <v>26.93</v>
      </c>
      <c r="F43">
        <v>26.72</v>
      </c>
      <c r="G43">
        <v>27.13</v>
      </c>
      <c r="H43">
        <v>26.72</v>
      </c>
      <c r="I43">
        <v>27.34</v>
      </c>
      <c r="J43">
        <v>10</v>
      </c>
    </row>
    <row r="44" spans="2:10" ht="15" customHeight="1" hidden="1">
      <c r="B44" t="s">
        <v>19</v>
      </c>
      <c r="C44">
        <v>22.72</v>
      </c>
      <c r="D44">
        <v>23.88</v>
      </c>
      <c r="E44">
        <v>23.68</v>
      </c>
      <c r="F44">
        <v>22.78</v>
      </c>
      <c r="G44">
        <v>23.6</v>
      </c>
      <c r="H44">
        <v>23.75</v>
      </c>
      <c r="I44">
        <v>23.84</v>
      </c>
      <c r="J44">
        <v>11</v>
      </c>
    </row>
    <row r="45" spans="2:10" ht="15" customHeight="1" hidden="1">
      <c r="B45" t="s">
        <v>21</v>
      </c>
      <c r="C45">
        <v>15.52</v>
      </c>
      <c r="D45">
        <v>15.46</v>
      </c>
      <c r="E45">
        <v>15.64</v>
      </c>
      <c r="F45">
        <v>15.3</v>
      </c>
      <c r="G45">
        <v>16.3</v>
      </c>
      <c r="H45">
        <v>16.33</v>
      </c>
      <c r="I45">
        <v>16</v>
      </c>
      <c r="J45">
        <v>12</v>
      </c>
    </row>
    <row r="46" spans="2:10" ht="15" customHeight="1" hidden="1">
      <c r="B46" t="s">
        <v>23</v>
      </c>
      <c r="C46">
        <v>24.95</v>
      </c>
      <c r="D46">
        <v>25.14</v>
      </c>
      <c r="E46">
        <v>25.21</v>
      </c>
      <c r="F46">
        <v>24.39</v>
      </c>
      <c r="G46">
        <v>24.35</v>
      </c>
      <c r="H46">
        <v>24.28</v>
      </c>
      <c r="I46">
        <v>23.96</v>
      </c>
      <c r="J46">
        <v>13</v>
      </c>
    </row>
    <row r="47" spans="2:10" ht="15" customHeight="1" hidden="1">
      <c r="B47" t="s">
        <v>24</v>
      </c>
      <c r="C47">
        <v>35.56</v>
      </c>
      <c r="D47">
        <v>34.77</v>
      </c>
      <c r="E47">
        <v>34.8</v>
      </c>
      <c r="F47">
        <v>33.92</v>
      </c>
      <c r="G47">
        <v>33.87</v>
      </c>
      <c r="H47">
        <v>33.5</v>
      </c>
      <c r="I47">
        <v>33.58</v>
      </c>
      <c r="J47">
        <v>14</v>
      </c>
    </row>
    <row r="48" spans="2:10" ht="15" customHeight="1" hidden="1">
      <c r="B48" t="s">
        <v>26</v>
      </c>
      <c r="C48">
        <v>22.35</v>
      </c>
      <c r="D48">
        <v>22.19</v>
      </c>
      <c r="E48">
        <v>22.07</v>
      </c>
      <c r="F48">
        <v>21.39</v>
      </c>
      <c r="G48">
        <v>21.17</v>
      </c>
      <c r="H48">
        <v>21.15</v>
      </c>
      <c r="I48">
        <v>21.17</v>
      </c>
      <c r="J48">
        <v>15</v>
      </c>
    </row>
    <row r="49" spans="2:10" ht="15" customHeight="1" hidden="1">
      <c r="B49" t="s">
        <v>49</v>
      </c>
      <c r="C49">
        <v>15.77</v>
      </c>
      <c r="D49">
        <v>16.06</v>
      </c>
      <c r="E49">
        <v>16.45</v>
      </c>
      <c r="F49">
        <v>15.95</v>
      </c>
      <c r="G49">
        <v>16.84</v>
      </c>
      <c r="H49">
        <v>16.03</v>
      </c>
      <c r="I49">
        <v>16.03</v>
      </c>
      <c r="J49">
        <v>16</v>
      </c>
    </row>
    <row r="50" spans="2:10" ht="15" customHeight="1" hidden="1">
      <c r="B50" t="s">
        <v>50</v>
      </c>
      <c r="C50">
        <v>20.96</v>
      </c>
      <c r="D50">
        <v>21</v>
      </c>
      <c r="E50">
        <v>21.04</v>
      </c>
      <c r="F50">
        <v>20.76</v>
      </c>
      <c r="G50">
        <v>20.89</v>
      </c>
      <c r="H50">
        <v>20.91</v>
      </c>
      <c r="I50">
        <v>20.87</v>
      </c>
      <c r="J50">
        <v>17</v>
      </c>
    </row>
    <row r="51" spans="2:10" ht="15" customHeight="1" hidden="1">
      <c r="B51" t="s">
        <v>51</v>
      </c>
      <c r="C51">
        <v>18.61</v>
      </c>
      <c r="D51">
        <v>18.71</v>
      </c>
      <c r="E51">
        <v>18.89</v>
      </c>
      <c r="F51">
        <v>18.79</v>
      </c>
      <c r="G51">
        <v>19.02</v>
      </c>
      <c r="H51">
        <v>19.11</v>
      </c>
      <c r="I51">
        <v>19.11</v>
      </c>
      <c r="J51">
        <v>18</v>
      </c>
    </row>
    <row r="52" spans="2:10" ht="15" customHeight="1" hidden="1">
      <c r="B52" t="s">
        <v>52</v>
      </c>
      <c r="C52">
        <v>27.72</v>
      </c>
      <c r="D52">
        <v>27.8</v>
      </c>
      <c r="E52">
        <v>27.96</v>
      </c>
      <c r="F52">
        <v>27.2</v>
      </c>
      <c r="G52">
        <v>27.01</v>
      </c>
      <c r="H52">
        <v>27.05</v>
      </c>
      <c r="I52">
        <v>26.87</v>
      </c>
      <c r="J52">
        <v>19</v>
      </c>
    </row>
    <row r="53" spans="2:10" ht="15" customHeight="1" hidden="1">
      <c r="B53" t="s">
        <v>53</v>
      </c>
      <c r="C53">
        <v>17.09</v>
      </c>
      <c r="D53">
        <v>17.17</v>
      </c>
      <c r="E53">
        <v>17.52</v>
      </c>
      <c r="F53">
        <v>17.45</v>
      </c>
      <c r="G53">
        <v>17.48</v>
      </c>
      <c r="H53">
        <v>17.5</v>
      </c>
      <c r="I53">
        <v>17.35</v>
      </c>
      <c r="J53">
        <v>20</v>
      </c>
    </row>
    <row r="54" spans="2:10" ht="15" customHeight="1" hidden="1">
      <c r="B54" t="s">
        <v>54</v>
      </c>
      <c r="C54">
        <v>18.98</v>
      </c>
      <c r="D54">
        <v>19.03</v>
      </c>
      <c r="E54">
        <v>18.87</v>
      </c>
      <c r="F54">
        <v>18.77</v>
      </c>
      <c r="G54">
        <v>19.17</v>
      </c>
      <c r="H54">
        <v>19.02</v>
      </c>
      <c r="I54">
        <v>19.07</v>
      </c>
      <c r="J54">
        <v>21</v>
      </c>
    </row>
    <row r="55" spans="2:10" ht="15" customHeight="1" hidden="1">
      <c r="B55" t="s">
        <v>55</v>
      </c>
      <c r="C55">
        <v>24.38</v>
      </c>
      <c r="D55">
        <v>24.28</v>
      </c>
      <c r="E55">
        <v>24.38</v>
      </c>
      <c r="F55">
        <v>23.8</v>
      </c>
      <c r="G55">
        <v>23.81</v>
      </c>
      <c r="H55">
        <v>23.96</v>
      </c>
      <c r="I55">
        <v>23.94</v>
      </c>
      <c r="J55">
        <v>22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</sheetData>
  <sheetProtection password="9C5D" sheet="1"/>
  <mergeCells count="22">
    <mergeCell ref="A33:C33"/>
    <mergeCell ref="J2:K4"/>
    <mergeCell ref="A32:M32"/>
    <mergeCell ref="H3:H4"/>
    <mergeCell ref="E3:E4"/>
    <mergeCell ref="D3:D4"/>
    <mergeCell ref="L2:M4"/>
    <mergeCell ref="A31:M31"/>
    <mergeCell ref="I3:I4"/>
    <mergeCell ref="A26:B26"/>
    <mergeCell ref="A27:B27"/>
    <mergeCell ref="G3:G4"/>
    <mergeCell ref="A1:M1"/>
    <mergeCell ref="A22:B22"/>
    <mergeCell ref="A23:B23"/>
    <mergeCell ref="A24:B24"/>
    <mergeCell ref="F3:F4"/>
    <mergeCell ref="A34:M34"/>
    <mergeCell ref="A28:B28"/>
    <mergeCell ref="A29:B29"/>
    <mergeCell ref="A2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Karen Desmond</cp:lastModifiedBy>
  <cp:lastPrinted>2014-02-18T13:07:29Z</cp:lastPrinted>
  <dcterms:created xsi:type="dcterms:W3CDTF">2013-07-26T12:18:22Z</dcterms:created>
  <dcterms:modified xsi:type="dcterms:W3CDTF">2016-08-24T08:19:39Z</dcterms:modified>
  <cp:category/>
  <cp:version/>
  <cp:contentType/>
  <cp:contentStatus/>
</cp:coreProperties>
</file>