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BS Releases\INTSS (International Sourcing Survey)\TABLES\"/>
    </mc:Choice>
  </mc:AlternateContent>
  <xr:revisionPtr revIDLastSave="0" documentId="13_ncr:1_{00C769E6-74AD-4924-BEF7-72A2E7B5CAA1}" xr6:coauthVersionLast="46" xr6:coauthVersionMax="46" xr10:uidLastSave="{00000000-0000-0000-0000-000000000000}"/>
  <bookViews>
    <workbookView xWindow="-120" yWindow="-120" windowWidth="19440" windowHeight="10440" firstSheet="4" activeTab="4" xr2:uid="{00000000-000D-0000-FFFF-FFFF00000000}"/>
  </bookViews>
  <sheets>
    <sheet name="Bus Demog" sheetId="1" state="hidden" r:id="rId1"/>
    <sheet name="Bus Surveys" sheetId="3" state="hidden" r:id="rId2"/>
    <sheet name="Financial Sector" sheetId="4" state="hidden" r:id="rId3"/>
    <sheet name="Table 2.1" sheetId="2" state="hidden" r:id="rId4"/>
    <sheet name="P-INTSS2018-2020TBL4.2" sheetId="17" r:id="rId5"/>
    <sheet name="Figure 2.4 old" sheetId="8" state="hidden" r:id="rId6"/>
    <sheet name="Figure 2.7 old" sheetId="11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11" l="1"/>
  <c r="P35" i="11"/>
  <c r="Q35" i="11"/>
  <c r="R35" i="11"/>
  <c r="S35" i="11"/>
  <c r="M6" i="11" s="1"/>
  <c r="N35" i="11"/>
  <c r="O5" i="8" l="1"/>
  <c r="O6" i="8"/>
  <c r="O7" i="8"/>
  <c r="O8" i="8"/>
  <c r="O9" i="8"/>
  <c r="O4" i="8"/>
  <c r="G18" i="2"/>
  <c r="F24" i="2" l="1"/>
  <c r="F23" i="2"/>
  <c r="H9" i="2" l="1"/>
  <c r="H10" i="2"/>
  <c r="H8" i="2"/>
  <c r="H24" i="2"/>
  <c r="H11" i="2" l="1"/>
  <c r="G15" i="2"/>
  <c r="G16" i="2"/>
  <c r="G19" i="2"/>
  <c r="G21" i="2" s="1"/>
  <c r="G14" i="2"/>
  <c r="H23" i="2"/>
  <c r="G27" i="2"/>
  <c r="C23" i="2"/>
  <c r="D24" i="2"/>
  <c r="E24" i="2"/>
  <c r="C24" i="2"/>
  <c r="D23" i="2"/>
  <c r="E23" i="2"/>
  <c r="D18" i="2"/>
  <c r="E18" i="2"/>
  <c r="F18" i="2"/>
  <c r="D19" i="2"/>
  <c r="E19" i="2"/>
  <c r="F19" i="2"/>
  <c r="C19" i="2"/>
  <c r="C18" i="2"/>
  <c r="C15" i="2"/>
  <c r="D15" i="2"/>
  <c r="E15" i="2"/>
  <c r="F15" i="2"/>
  <c r="C16" i="2"/>
  <c r="D16" i="2"/>
  <c r="E16" i="2"/>
  <c r="F16" i="2"/>
  <c r="D14" i="2"/>
  <c r="E14" i="2"/>
  <c r="F14" i="2"/>
  <c r="C14" i="2"/>
  <c r="G11" i="2"/>
  <c r="F11" i="2"/>
  <c r="E11" i="2"/>
  <c r="D11" i="2"/>
  <c r="C11" i="2"/>
  <c r="C13" i="1"/>
  <c r="D13" i="1"/>
  <c r="E13" i="1"/>
  <c r="F13" i="1"/>
  <c r="G13" i="1"/>
  <c r="C14" i="1"/>
  <c r="D14" i="1"/>
  <c r="E14" i="1"/>
  <c r="F14" i="1"/>
  <c r="G14" i="1"/>
  <c r="G12" i="1"/>
  <c r="F12" i="1"/>
  <c r="E12" i="1"/>
  <c r="D12" i="1"/>
  <c r="C12" i="1"/>
  <c r="H12" i="1" l="1"/>
  <c r="G26" i="2"/>
  <c r="H13" i="1"/>
  <c r="H14" i="1"/>
  <c r="H14" i="2"/>
  <c r="F26" i="2"/>
  <c r="H16" i="2"/>
  <c r="H15" i="2"/>
  <c r="D27" i="2"/>
  <c r="F27" i="2"/>
  <c r="D26" i="2"/>
  <c r="H18" i="2"/>
  <c r="F21" i="2"/>
  <c r="H19" i="2"/>
  <c r="E27" i="2"/>
  <c r="E26" i="2"/>
  <c r="C21" i="2"/>
  <c r="E21" i="2"/>
  <c r="D21" i="2"/>
  <c r="C27" i="2"/>
  <c r="H26" i="2"/>
  <c r="C26" i="2"/>
  <c r="H21" i="2" l="1"/>
  <c r="H27" i="2"/>
</calcChain>
</file>

<file path=xl/sharedStrings.xml><?xml version="1.0" encoding="utf-8"?>
<sst xmlns="http://schemas.openxmlformats.org/spreadsheetml/2006/main" count="131" uniqueCount="70">
  <si>
    <t>Total Business Economy</t>
  </si>
  <si>
    <t>Construction</t>
  </si>
  <si>
    <t>Business Demography</t>
  </si>
  <si>
    <t>Active enterprises (number)</t>
  </si>
  <si>
    <t>Persons engaged (number)</t>
  </si>
  <si>
    <t>Employees (number)</t>
  </si>
  <si>
    <t>Average persons engaged per enterprise</t>
  </si>
  <si>
    <t>Business Operations</t>
  </si>
  <si>
    <t>Turnover (€millions)</t>
  </si>
  <si>
    <t>Production value (€millions)</t>
  </si>
  <si>
    <t>Gross value added (€millions)</t>
  </si>
  <si>
    <t>of which</t>
  </si>
  <si>
    <t xml:space="preserve">   Gross operating suplus (€millions)</t>
  </si>
  <si>
    <t xml:space="preserve">   Personnel costs (€millions)</t>
  </si>
  <si>
    <t>Personnel costs as % of GVA</t>
  </si>
  <si>
    <t>n/a</t>
  </si>
  <si>
    <t>GVA as % of Turnover</t>
  </si>
  <si>
    <t>GOS as % of Turnover</t>
  </si>
  <si>
    <t>Industry</t>
  </si>
  <si>
    <t>Distribution</t>
  </si>
  <si>
    <t>Services</t>
  </si>
  <si>
    <t>Financial &amp; Insurance</t>
  </si>
  <si>
    <t xml:space="preserve"> </t>
  </si>
  <si>
    <t>Active Enterprises (Number)</t>
  </si>
  <si>
    <t>Persons Engaged (Number)</t>
  </si>
  <si>
    <t>Business economy excluding activities of holding companies (B to N,-642)</t>
  </si>
  <si>
    <t>Industry (B to E)</t>
  </si>
  <si>
    <t>Construction (F)</t>
  </si>
  <si>
    <t>Business economy services excluding activities of holding companies (G to N,-642)</t>
  </si>
  <si>
    <t>Wholesale and retail trade, repair of motor vehicles and motorcycles (G)</t>
  </si>
  <si>
    <t>Financial and insurance activities excluding activities of holding companies (K-642)</t>
  </si>
  <si>
    <t>FROM STATBANK</t>
  </si>
  <si>
    <t>FOR TABLE 2.1</t>
  </si>
  <si>
    <t>Employees (Number)</t>
  </si>
  <si>
    <t>Financial</t>
  </si>
  <si>
    <t>Turnover (millions)</t>
  </si>
  <si>
    <t>Production value (millions)</t>
  </si>
  <si>
    <t>Gross value added (millions)</t>
  </si>
  <si>
    <t>Gross operating suplus (millions)</t>
  </si>
  <si>
    <t>Personnel costs (millions)</t>
  </si>
  <si>
    <t>Turnover per person engaged (units)</t>
  </si>
  <si>
    <t>GVA per person engaged (units)</t>
  </si>
  <si>
    <t>gva_to</t>
  </si>
  <si>
    <t>gos_to</t>
  </si>
  <si>
    <t>Total</t>
  </si>
  <si>
    <t>FROM SAS</t>
  </si>
  <si>
    <t>Insurance</t>
  </si>
  <si>
    <t>Banks</t>
  </si>
  <si>
    <t>Turnover</t>
  </si>
  <si>
    <t>Production Value</t>
  </si>
  <si>
    <t>GVA</t>
  </si>
  <si>
    <t>Personnel costs</t>
  </si>
  <si>
    <t>GOS</t>
  </si>
  <si>
    <t>Turnover per person engaged (€uros)</t>
  </si>
  <si>
    <t>GVA per person engaged (€uros)</t>
  </si>
  <si>
    <t>Table 2.1 Main Indicators for all business sectors, 2011</t>
  </si>
  <si>
    <t>Total Business                                        Economy</t>
  </si>
  <si>
    <t>Number of enterprises</t>
  </si>
  <si>
    <t>Yes, temporarily</t>
  </si>
  <si>
    <t>Yes, permanently</t>
  </si>
  <si>
    <t>No</t>
  </si>
  <si>
    <t>Not applicable</t>
  </si>
  <si>
    <t>Moved or plan to move business function(s) back to Ireland from the UK as a result of Brexit</t>
  </si>
  <si>
    <t>Moved or plan to move business function(s) from the UK to an altenative location outside of Ireland as a result of Brexit</t>
  </si>
  <si>
    <t>Engaged or plan to engage in international sourcing as a result of Brexit</t>
  </si>
  <si>
    <t>Percentage of enterprises</t>
  </si>
  <si>
    <t>Table 4.2 Impact of Brexit on international sourcing of enterprises, 2018-2020</t>
  </si>
  <si>
    <t>No.</t>
  </si>
  <si>
    <t>%</t>
  </si>
  <si>
    <t>Brexit related issues have disrupted international sourcing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</si>
</sst>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3" fontId="0" fillId="0" borderId="0" xfId="0" applyNumberFormat="1"/>
    <xf numFmtId="0" fontId="1" fillId="0" borderId="0" xfId="0" applyFont="1"/>
    <xf numFmtId="165" fontId="0" fillId="0" borderId="0" xfId="0" applyNumberFormat="1"/>
    <xf numFmtId="0" fontId="0" fillId="0" borderId="0" xfId="0" applyFont="1"/>
    <xf numFmtId="3" fontId="0" fillId="0" borderId="0" xfId="0" applyNumberFormat="1" applyFont="1"/>
    <xf numFmtId="165" fontId="0" fillId="0" borderId="0" xfId="0" applyNumberFormat="1" applyFont="1"/>
    <xf numFmtId="166" fontId="0" fillId="0" borderId="0" xfId="0" applyNumberFormat="1"/>
    <xf numFmtId="0" fontId="2" fillId="0" borderId="0" xfId="0" applyFont="1"/>
    <xf numFmtId="3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164" fontId="0" fillId="0" borderId="0" xfId="0" applyNumberFormat="1" applyFont="1"/>
    <xf numFmtId="165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5" fillId="0" borderId="0" xfId="0" applyFont="1"/>
    <xf numFmtId="166" fontId="1" fillId="0" borderId="0" xfId="0" applyNumberFormat="1" applyFont="1"/>
    <xf numFmtId="166" fontId="6" fillId="2" borderId="0" xfId="0" applyNumberFormat="1" applyFont="1" applyFill="1"/>
    <xf numFmtId="0" fontId="7" fillId="0" borderId="0" xfId="0" applyFont="1"/>
    <xf numFmtId="0" fontId="8" fillId="0" borderId="0" xfId="0" applyFont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vertical="center"/>
    </xf>
    <xf numFmtId="0" fontId="3" fillId="0" borderId="0" xfId="0" applyFont="1" applyBorder="1"/>
    <xf numFmtId="0" fontId="3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166" fontId="3" fillId="0" borderId="0" xfId="0" applyNumberFormat="1" applyFont="1" applyAlignment="1">
      <alignment wrapText="1"/>
    </xf>
    <xf numFmtId="3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 wrapText="1"/>
    </xf>
    <xf numFmtId="166" fontId="3" fillId="0" borderId="0" xfId="0" applyNumberFormat="1" applyFont="1" applyAlignment="1">
      <alignment horizontal="right" wrapText="1"/>
    </xf>
    <xf numFmtId="3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87FF"/>
      <color rgb="FFFFBC85"/>
      <color rgb="FFFF5389"/>
      <color rgb="FFBFFFED"/>
      <color rgb="FFEAFF65"/>
      <color rgb="FF00FFBB"/>
      <color rgb="FF630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786B-4860-9112-8712BE6FCEC7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786B-4860-9112-8712BE6FCEC7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786B-4860-9112-8712BE6FCEC7}"/>
              </c:ext>
            </c:extLst>
          </c:dPt>
          <c:dPt>
            <c:idx val="3"/>
            <c:bubble3D val="0"/>
            <c:explosion val="1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786B-4860-9112-8712BE6FCEC7}"/>
              </c:ext>
            </c:extLst>
          </c:dPt>
          <c:dPt>
            <c:idx val="4"/>
            <c:bubble3D val="0"/>
            <c:spPr>
              <a:solidFill>
                <a:srgbClr val="FF5389"/>
              </a:solidFill>
            </c:spPr>
            <c:extLst>
              <c:ext xmlns:c16="http://schemas.microsoft.com/office/drawing/2014/chart" uri="{C3380CC4-5D6E-409C-BE32-E72D297353CC}">
                <c16:uniqueId val="{00000009-786B-4860-9112-8712BE6FCE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0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2.4 old'!$M$4:$M$8</c:f>
              <c:strCache>
                <c:ptCount val="5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  <c:pt idx="4">
                  <c:v>Financial &amp; Insurance</c:v>
                </c:pt>
              </c:strCache>
            </c:strRef>
          </c:cat>
          <c:val>
            <c:numRef>
              <c:f>'Figure 2.4 old'!$O$4:$O$8</c:f>
              <c:numCache>
                <c:formatCode>0.0%</c:formatCode>
                <c:ptCount val="5"/>
                <c:pt idx="0">
                  <c:v>0.29809068008738332</c:v>
                </c:pt>
                <c:pt idx="1">
                  <c:v>2.4728519819181324E-2</c:v>
                </c:pt>
                <c:pt idx="2">
                  <c:v>0.27331172640425133</c:v>
                </c:pt>
                <c:pt idx="3">
                  <c:v>0.26954776750519599</c:v>
                </c:pt>
                <c:pt idx="4">
                  <c:v>0.13432130618398805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6B-4860-9112-8712BE6FC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lang="en-IE"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>
                <a:solidFill>
                  <a:srgbClr val="6300D5"/>
                </a:solidFill>
              </a:defRPr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Figure 2.7</a:t>
            </a:r>
            <a:r>
              <a:rPr lang="en-US" sz="1000" baseline="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</a:t>
            </a: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Personnel costs as</a:t>
            </a:r>
            <a:r>
              <a:rPr lang="en-US" sz="1000" baseline="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a percentage </a:t>
            </a:r>
          </a:p>
          <a:p>
            <a:pPr>
              <a:defRPr lang="en-IE">
                <a:solidFill>
                  <a:srgbClr val="6300D5"/>
                </a:solidFill>
              </a:defRPr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of GVA by sector, 2011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4437239671282338"/>
          <c:y val="0.14629410215903157"/>
          <c:w val="0.58848559045367554"/>
          <c:h val="0.73412783043707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2.7 old'!$M$5</c:f>
              <c:strCache>
                <c:ptCount val="1"/>
                <c:pt idx="0">
                  <c:v>Personnel costs as % of GVA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FFBB"/>
              </a:solidFill>
            </c:spPr>
            <c:extLst>
              <c:ext xmlns:c16="http://schemas.microsoft.com/office/drawing/2014/chart" uri="{C3380CC4-5D6E-409C-BE32-E72D297353CC}">
                <c16:uniqueId val="{00000001-61C2-4739-8A01-B9D3F37B70BB}"/>
              </c:ext>
            </c:extLst>
          </c:dPt>
          <c:dPt>
            <c:idx val="1"/>
            <c:invertIfNegative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3-61C2-4739-8A01-B9D3F37B70BB}"/>
              </c:ext>
            </c:extLst>
          </c:dPt>
          <c:dPt>
            <c:idx val="2"/>
            <c:invertIfNegative val="0"/>
            <c:bubble3D val="0"/>
            <c:spPr>
              <a:solidFill>
                <a:srgbClr val="FF5389"/>
              </a:solidFill>
            </c:spPr>
            <c:extLst>
              <c:ext xmlns:c16="http://schemas.microsoft.com/office/drawing/2014/chart" uri="{C3380CC4-5D6E-409C-BE32-E72D297353CC}">
                <c16:uniqueId val="{00000005-61C2-4739-8A01-B9D3F37B70BB}"/>
              </c:ext>
            </c:extLst>
          </c:dPt>
          <c:dPt>
            <c:idx val="3"/>
            <c:invertIfNegative val="0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61C2-4739-8A01-B9D3F37B70BB}"/>
              </c:ext>
            </c:extLst>
          </c:dPt>
          <c:dPt>
            <c:idx val="4"/>
            <c:invertIfNegative val="0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9-61C2-4739-8A01-B9D3F37B70BB}"/>
              </c:ext>
            </c:extLst>
          </c:dPt>
          <c:dPt>
            <c:idx val="5"/>
            <c:invertIfNegative val="0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B-61C2-4739-8A01-B9D3F37B70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2.7 old'!$L$6:$L$11</c:f>
              <c:strCache>
                <c:ptCount val="6"/>
                <c:pt idx="0">
                  <c:v>Total Business                                        Economy</c:v>
                </c:pt>
                <c:pt idx="1">
                  <c:v>Industry</c:v>
                </c:pt>
                <c:pt idx="2">
                  <c:v>Financial &amp; Insurance</c:v>
                </c:pt>
                <c:pt idx="3">
                  <c:v>Services</c:v>
                </c:pt>
                <c:pt idx="4">
                  <c:v>Construction</c:v>
                </c:pt>
                <c:pt idx="5">
                  <c:v>Distribution</c:v>
                </c:pt>
              </c:strCache>
            </c:strRef>
          </c:cat>
          <c:val>
            <c:numRef>
              <c:f>'Figure 2.7 old'!$M$6:$M$11</c:f>
              <c:numCache>
                <c:formatCode>0.0</c:formatCode>
                <c:ptCount val="6"/>
                <c:pt idx="0">
                  <c:v>42.088318295639731</c:v>
                </c:pt>
                <c:pt idx="1">
                  <c:v>25.618962578131345</c:v>
                </c:pt>
                <c:pt idx="2">
                  <c:v>33.003708281829418</c:v>
                </c:pt>
                <c:pt idx="3">
                  <c:v>53.636981645139358</c:v>
                </c:pt>
                <c:pt idx="4">
                  <c:v>58.548914659530183</c:v>
                </c:pt>
                <c:pt idx="5">
                  <c:v>59.602823777792437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1C2-4739-8A01-B9D3F37B7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62176"/>
        <c:axId val="154968064"/>
      </c:barChart>
      <c:catAx>
        <c:axId val="1549621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lang="en-IE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4968064"/>
        <c:crosses val="autoZero"/>
        <c:auto val="1"/>
        <c:lblAlgn val="ctr"/>
        <c:lblOffset val="100"/>
        <c:noMultiLvlLbl val="0"/>
      </c:catAx>
      <c:valAx>
        <c:axId val="154968064"/>
        <c:scaling>
          <c:orientation val="minMax"/>
          <c:max val="60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lang="en-IE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4962176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3067200</xdr:colOff>
      <xdr:row>16</xdr:row>
      <xdr:rowOff>1200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0.12869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067200" cy="39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Figure 2.4  Total</a:t>
          </a:r>
          <a:r>
            <a:rPr lang="en-US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turnover in the business</a:t>
          </a:r>
        </a:p>
        <a:p xmlns:a="http://schemas.openxmlformats.org/drawingml/2006/main">
          <a:r>
            <a:rPr lang="en-US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economy by sector, 2011</a:t>
          </a:r>
          <a:endParaRPr lang="en-US" sz="1000" b="1">
            <a:solidFill>
              <a:srgbClr val="6300D5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238500</xdr:colOff>
      <xdr:row>15</xdr:row>
      <xdr:rowOff>180900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H14"/>
  <sheetViews>
    <sheetView workbookViewId="0">
      <selection activeCell="I19" sqref="I19"/>
    </sheetView>
  </sheetViews>
  <sheetFormatPr defaultRowHeight="15" x14ac:dyDescent="0.25"/>
  <cols>
    <col min="2" max="2" width="26.7109375" bestFit="1" customWidth="1"/>
    <col min="3" max="8" width="23.140625" customWidth="1"/>
    <col min="9" max="9" width="26.7109375" bestFit="1" customWidth="1"/>
    <col min="10" max="10" width="8.28515625" bestFit="1" customWidth="1"/>
    <col min="11" max="11" width="12.28515625" bestFit="1" customWidth="1"/>
    <col min="12" max="12" width="11.5703125" bestFit="1" customWidth="1"/>
    <col min="13" max="13" width="8.28515625" bestFit="1" customWidth="1"/>
    <col min="14" max="14" width="20" bestFit="1" customWidth="1"/>
    <col min="15" max="15" width="22.42578125" bestFit="1" customWidth="1"/>
  </cols>
  <sheetData>
    <row r="3" spans="2:8" x14ac:dyDescent="0.25">
      <c r="B3" s="2" t="s">
        <v>31</v>
      </c>
      <c r="D3" t="s">
        <v>22</v>
      </c>
      <c r="E3" t="s">
        <v>22</v>
      </c>
      <c r="F3" t="s">
        <v>22</v>
      </c>
      <c r="G3" t="s">
        <v>22</v>
      </c>
      <c r="H3" t="s">
        <v>22</v>
      </c>
    </row>
    <row r="4" spans="2:8" x14ac:dyDescent="0.25">
      <c r="B4" t="s">
        <v>22</v>
      </c>
      <c r="C4">
        <v>2011</v>
      </c>
      <c r="D4" t="s">
        <v>22</v>
      </c>
      <c r="E4" t="s">
        <v>22</v>
      </c>
      <c r="F4" t="s">
        <v>22</v>
      </c>
      <c r="G4" t="s">
        <v>22</v>
      </c>
      <c r="H4" t="s">
        <v>22</v>
      </c>
    </row>
    <row r="5" spans="2:8" x14ac:dyDescent="0.25">
      <c r="B5" t="s">
        <v>22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25</v>
      </c>
    </row>
    <row r="6" spans="2:8" x14ac:dyDescent="0.25">
      <c r="B6" t="s">
        <v>23</v>
      </c>
      <c r="C6" s="1">
        <v>13822</v>
      </c>
      <c r="D6" s="1">
        <v>36747</v>
      </c>
      <c r="E6" s="1">
        <v>138486</v>
      </c>
      <c r="F6" s="1">
        <v>42966</v>
      </c>
      <c r="G6" s="1">
        <v>5454</v>
      </c>
      <c r="H6" s="1">
        <v>189055</v>
      </c>
    </row>
    <row r="7" spans="2:8" x14ac:dyDescent="0.25">
      <c r="B7" t="s">
        <v>24</v>
      </c>
      <c r="C7" s="1">
        <v>202512</v>
      </c>
      <c r="D7" s="1">
        <v>85306</v>
      </c>
      <c r="E7" s="1">
        <v>935229</v>
      </c>
      <c r="F7" s="1">
        <v>326303</v>
      </c>
      <c r="G7" s="1">
        <v>94328</v>
      </c>
      <c r="H7" s="1">
        <v>1223047</v>
      </c>
    </row>
    <row r="8" spans="2:8" x14ac:dyDescent="0.25">
      <c r="B8" t="s">
        <v>33</v>
      </c>
      <c r="C8" s="1">
        <v>197510</v>
      </c>
      <c r="D8" s="1">
        <v>62560</v>
      </c>
      <c r="E8" s="1">
        <v>858609</v>
      </c>
      <c r="F8" s="1">
        <v>304815</v>
      </c>
      <c r="G8" s="1">
        <v>93380</v>
      </c>
      <c r="H8" s="1">
        <v>1118679</v>
      </c>
    </row>
    <row r="10" spans="2:8" x14ac:dyDescent="0.25">
      <c r="B10" s="2" t="s">
        <v>32</v>
      </c>
    </row>
    <row r="11" spans="2:8" x14ac:dyDescent="0.25">
      <c r="C11" t="s">
        <v>18</v>
      </c>
      <c r="D11" t="s">
        <v>1</v>
      </c>
      <c r="E11" t="s">
        <v>19</v>
      </c>
      <c r="F11" t="s">
        <v>20</v>
      </c>
      <c r="G11" t="s">
        <v>34</v>
      </c>
    </row>
    <row r="12" spans="2:8" x14ac:dyDescent="0.25">
      <c r="B12" t="s">
        <v>23</v>
      </c>
      <c r="C12" s="1">
        <f>C6</f>
        <v>13822</v>
      </c>
      <c r="D12" s="1">
        <f>D6</f>
        <v>36747</v>
      </c>
      <c r="E12" s="1">
        <f>F6</f>
        <v>42966</v>
      </c>
      <c r="F12" s="1">
        <f>E6-F6-G6</f>
        <v>90066</v>
      </c>
      <c r="G12" s="1">
        <f>G6</f>
        <v>5454</v>
      </c>
      <c r="H12" s="1">
        <f>SUM(C12:G12)</f>
        <v>189055</v>
      </c>
    </row>
    <row r="13" spans="2:8" x14ac:dyDescent="0.25">
      <c r="B13" t="s">
        <v>24</v>
      </c>
      <c r="C13" s="1">
        <f t="shared" ref="C13:D13" si="0">C7</f>
        <v>202512</v>
      </c>
      <c r="D13" s="1">
        <f t="shared" si="0"/>
        <v>85306</v>
      </c>
      <c r="E13" s="1">
        <f t="shared" ref="E13:E14" si="1">F7</f>
        <v>326303</v>
      </c>
      <c r="F13" s="1">
        <f t="shared" ref="F13:F14" si="2">E7-F7-G7</f>
        <v>514598</v>
      </c>
      <c r="G13" s="1">
        <f t="shared" ref="G13:G14" si="3">G7</f>
        <v>94328</v>
      </c>
      <c r="H13" s="1">
        <f t="shared" ref="H13:H14" si="4">SUM(C13:G13)</f>
        <v>1223047</v>
      </c>
    </row>
    <row r="14" spans="2:8" x14ac:dyDescent="0.25">
      <c r="B14" t="s">
        <v>33</v>
      </c>
      <c r="C14" s="1">
        <f t="shared" ref="C14:D14" si="5">C8</f>
        <v>197510</v>
      </c>
      <c r="D14" s="1">
        <f t="shared" si="5"/>
        <v>62560</v>
      </c>
      <c r="E14" s="1">
        <f t="shared" si="1"/>
        <v>304815</v>
      </c>
      <c r="F14" s="1">
        <f t="shared" si="2"/>
        <v>460414</v>
      </c>
      <c r="G14" s="1">
        <f t="shared" si="3"/>
        <v>93380</v>
      </c>
      <c r="H14" s="1">
        <f t="shared" si="4"/>
        <v>1118679</v>
      </c>
    </row>
  </sheetData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3"/>
  <sheetViews>
    <sheetView workbookViewId="0">
      <selection activeCell="I19" sqref="I19"/>
    </sheetView>
  </sheetViews>
  <sheetFormatPr defaultRowHeight="15" x14ac:dyDescent="0.25"/>
  <cols>
    <col min="1" max="1" width="37.42578125" bestFit="1" customWidth="1"/>
    <col min="2" max="2" width="18.28515625" bestFit="1" customWidth="1"/>
    <col min="3" max="3" width="25.5703125" bestFit="1" customWidth="1"/>
    <col min="4" max="4" width="26.7109375" bestFit="1" customWidth="1"/>
    <col min="5" max="5" width="30.7109375" bestFit="1" customWidth="1"/>
    <col min="6" max="6" width="27.28515625" bestFit="1" customWidth="1"/>
    <col min="7" max="7" width="22.7109375" bestFit="1" customWidth="1"/>
    <col min="8" max="8" width="17.28515625" bestFit="1" customWidth="1"/>
    <col min="9" max="9" width="26.28515625" bestFit="1" customWidth="1"/>
    <col min="10" max="10" width="34.140625" bestFit="1" customWidth="1"/>
    <col min="11" max="11" width="28.7109375" bestFit="1" customWidth="1"/>
    <col min="12" max="12" width="29.85546875" bestFit="1" customWidth="1"/>
    <col min="13" max="13" width="24.42578125" bestFit="1" customWidth="1"/>
    <col min="14" max="15" width="6.85546875" bestFit="1" customWidth="1"/>
    <col min="16" max="16" width="11.42578125" bestFit="1" customWidth="1"/>
  </cols>
  <sheetData>
    <row r="2" spans="1:6" x14ac:dyDescent="0.25">
      <c r="A2" s="2" t="s">
        <v>45</v>
      </c>
    </row>
    <row r="3" spans="1:6" s="2" customFormat="1" x14ac:dyDescent="0.25">
      <c r="B3" s="2" t="s">
        <v>18</v>
      </c>
      <c r="C3" s="2" t="s">
        <v>1</v>
      </c>
      <c r="D3" s="2" t="s">
        <v>19</v>
      </c>
      <c r="E3" s="2" t="s">
        <v>20</v>
      </c>
      <c r="F3" s="2" t="s">
        <v>44</v>
      </c>
    </row>
    <row r="4" spans="1:6" s="4" customFormat="1" x14ac:dyDescent="0.25">
      <c r="A4" s="4" t="s">
        <v>35</v>
      </c>
      <c r="B4" s="5">
        <v>112300</v>
      </c>
      <c r="C4" s="5">
        <v>9316</v>
      </c>
      <c r="D4" s="5">
        <v>102965</v>
      </c>
      <c r="E4" s="5">
        <v>101547</v>
      </c>
      <c r="F4" s="5">
        <v>326128</v>
      </c>
    </row>
    <row r="5" spans="1:6" s="4" customFormat="1" x14ac:dyDescent="0.25">
      <c r="A5" s="4" t="s">
        <v>36</v>
      </c>
      <c r="B5" s="5">
        <v>105950</v>
      </c>
      <c r="C5" s="5">
        <v>8501</v>
      </c>
      <c r="D5" s="5">
        <v>29852</v>
      </c>
      <c r="E5" s="5">
        <v>81959</v>
      </c>
      <c r="F5" s="5">
        <v>226262</v>
      </c>
    </row>
    <row r="6" spans="1:6" s="4" customFormat="1" x14ac:dyDescent="0.25">
      <c r="A6" s="4" t="s">
        <v>37</v>
      </c>
      <c r="B6" s="5">
        <v>36957</v>
      </c>
      <c r="C6" s="5">
        <v>3363</v>
      </c>
      <c r="D6" s="5">
        <v>15157</v>
      </c>
      <c r="E6" s="5">
        <v>33833</v>
      </c>
      <c r="F6" s="5">
        <v>89310</v>
      </c>
    </row>
    <row r="7" spans="1:6" s="4" customFormat="1" x14ac:dyDescent="0.25">
      <c r="A7" s="4" t="s">
        <v>38</v>
      </c>
      <c r="B7" s="5">
        <v>27489</v>
      </c>
      <c r="C7" s="5">
        <v>1394</v>
      </c>
      <c r="D7" s="5">
        <v>6123</v>
      </c>
      <c r="E7" s="5">
        <v>15686</v>
      </c>
      <c r="F7" s="5">
        <v>50691</v>
      </c>
    </row>
    <row r="8" spans="1:6" s="4" customFormat="1" x14ac:dyDescent="0.25">
      <c r="A8" s="4" t="s">
        <v>39</v>
      </c>
      <c r="B8" s="5">
        <v>9468</v>
      </c>
      <c r="C8" s="5">
        <v>1969</v>
      </c>
      <c r="D8" s="5">
        <v>9034</v>
      </c>
      <c r="E8" s="5">
        <v>18147</v>
      </c>
      <c r="F8" s="5">
        <v>38619</v>
      </c>
    </row>
    <row r="9" spans="1:6" s="4" customFormat="1" x14ac:dyDescent="0.25">
      <c r="A9" s="4" t="s">
        <v>14</v>
      </c>
      <c r="B9" s="6">
        <v>0.25600000000000001</v>
      </c>
      <c r="C9" s="6">
        <v>0.58599999999999997</v>
      </c>
      <c r="D9" s="6">
        <v>0.59599999999999997</v>
      </c>
      <c r="E9" s="6">
        <v>0.53600000000000003</v>
      </c>
      <c r="F9" s="6">
        <v>0.432</v>
      </c>
    </row>
    <row r="10" spans="1:6" s="4" customFormat="1" x14ac:dyDescent="0.25">
      <c r="A10" s="4" t="s">
        <v>40</v>
      </c>
      <c r="B10" s="5">
        <v>594182</v>
      </c>
      <c r="C10" s="5">
        <v>103385</v>
      </c>
      <c r="D10" s="5">
        <v>316159</v>
      </c>
      <c r="E10" s="5">
        <v>178898</v>
      </c>
      <c r="F10" s="5">
        <v>278169</v>
      </c>
    </row>
    <row r="11" spans="1:6" s="4" customFormat="1" x14ac:dyDescent="0.25">
      <c r="A11" s="4" t="s">
        <v>41</v>
      </c>
      <c r="B11" s="5">
        <v>195542</v>
      </c>
      <c r="C11" s="5">
        <v>37322</v>
      </c>
      <c r="D11" s="5">
        <v>46541</v>
      </c>
      <c r="E11" s="5">
        <v>59604</v>
      </c>
      <c r="F11" s="5">
        <v>76177</v>
      </c>
    </row>
    <row r="12" spans="1:6" s="4" customFormat="1" x14ac:dyDescent="0.25">
      <c r="A12" s="4" t="s">
        <v>42</v>
      </c>
      <c r="B12" s="6">
        <v>0.32900000000000001</v>
      </c>
      <c r="C12" s="6">
        <v>0.36099999999999999</v>
      </c>
      <c r="D12" s="6">
        <v>0.14699999999999999</v>
      </c>
      <c r="E12" s="6">
        <v>0.33300000000000002</v>
      </c>
      <c r="F12" s="6">
        <v>0.27400000000000002</v>
      </c>
    </row>
    <row r="13" spans="1:6" s="4" customFormat="1" x14ac:dyDescent="0.25">
      <c r="A13" s="4" t="s">
        <v>43</v>
      </c>
      <c r="B13" s="6">
        <v>0.245</v>
      </c>
      <c r="C13" s="6">
        <v>0.15</v>
      </c>
      <c r="D13" s="6">
        <v>5.8999999999999997E-2</v>
      </c>
      <c r="E13" s="6">
        <v>0.154</v>
      </c>
      <c r="F13" s="6">
        <v>0.155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E21"/>
  <sheetViews>
    <sheetView workbookViewId="0">
      <selection activeCell="I19" sqref="I19"/>
    </sheetView>
  </sheetViews>
  <sheetFormatPr defaultRowHeight="15" x14ac:dyDescent="0.25"/>
  <cols>
    <col min="2" max="2" width="52.42578125" bestFit="1" customWidth="1"/>
    <col min="3" max="3" width="18.28515625" customWidth="1"/>
    <col min="4" max="4" width="14.42578125" customWidth="1"/>
    <col min="9" max="9" width="50.28515625" customWidth="1"/>
  </cols>
  <sheetData>
    <row r="2" spans="2:5" x14ac:dyDescent="0.25">
      <c r="C2" t="s">
        <v>47</v>
      </c>
      <c r="D2" t="s">
        <v>46</v>
      </c>
      <c r="E2" t="s">
        <v>44</v>
      </c>
    </row>
    <row r="4" spans="2:5" x14ac:dyDescent="0.25">
      <c r="B4" t="s">
        <v>48</v>
      </c>
      <c r="C4" s="1">
        <v>11733</v>
      </c>
      <c r="D4" s="1">
        <v>38870</v>
      </c>
      <c r="E4" s="1">
        <v>50603</v>
      </c>
    </row>
    <row r="5" spans="2:5" x14ac:dyDescent="0.25">
      <c r="B5" t="s">
        <v>49</v>
      </c>
      <c r="C5" s="1">
        <v>11733</v>
      </c>
      <c r="D5" s="1">
        <v>10936</v>
      </c>
      <c r="E5" s="1">
        <v>22669</v>
      </c>
    </row>
    <row r="6" spans="2:5" x14ac:dyDescent="0.25">
      <c r="B6" t="s">
        <v>50</v>
      </c>
      <c r="C6" s="1">
        <v>8793</v>
      </c>
      <c r="D6" s="1">
        <v>2533</v>
      </c>
      <c r="E6" s="1">
        <v>11326</v>
      </c>
    </row>
    <row r="7" spans="2:5" x14ac:dyDescent="0.25">
      <c r="B7" t="s">
        <v>52</v>
      </c>
      <c r="C7" s="1">
        <v>5804</v>
      </c>
      <c r="D7" s="1">
        <v>1785</v>
      </c>
      <c r="E7" s="1">
        <v>7589</v>
      </c>
    </row>
    <row r="8" spans="2:5" x14ac:dyDescent="0.25">
      <c r="B8" t="s">
        <v>51</v>
      </c>
      <c r="C8" s="1">
        <v>2989</v>
      </c>
      <c r="D8" s="1">
        <v>749</v>
      </c>
      <c r="E8" s="1">
        <v>3738</v>
      </c>
    </row>
    <row r="12" spans="2:5" x14ac:dyDescent="0.25">
      <c r="C12" s="1"/>
      <c r="D12" s="1"/>
      <c r="E12" s="1"/>
    </row>
    <row r="13" spans="2:5" x14ac:dyDescent="0.25">
      <c r="C13" s="1"/>
      <c r="D13" s="1"/>
      <c r="E13" s="1"/>
    </row>
    <row r="14" spans="2:5" x14ac:dyDescent="0.25">
      <c r="C14" s="1"/>
      <c r="D14" s="1"/>
      <c r="E14" s="1"/>
    </row>
    <row r="15" spans="2:5" x14ac:dyDescent="0.25">
      <c r="C15" s="1"/>
      <c r="D15" s="1"/>
      <c r="E15" s="1"/>
    </row>
    <row r="16" spans="2:5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</sheetData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L43"/>
  <sheetViews>
    <sheetView zoomScale="85" zoomScaleNormal="85" workbookViewId="0">
      <selection activeCell="I19" sqref="I19"/>
    </sheetView>
  </sheetViews>
  <sheetFormatPr defaultRowHeight="15" x14ac:dyDescent="0.25"/>
  <cols>
    <col min="1" max="1" width="9.140625" style="4"/>
    <col min="2" max="2" width="38.85546875" style="4" customWidth="1"/>
    <col min="3" max="8" width="21.85546875" style="4" customWidth="1"/>
    <col min="9" max="16384" width="9.140625" style="4"/>
  </cols>
  <sheetData>
    <row r="3" spans="2:9" x14ac:dyDescent="0.25">
      <c r="B3" s="2" t="s">
        <v>55</v>
      </c>
    </row>
    <row r="5" spans="2:9" x14ac:dyDescent="0.25">
      <c r="B5" s="2"/>
      <c r="C5" s="2" t="s">
        <v>18</v>
      </c>
      <c r="D5" s="2" t="s">
        <v>1</v>
      </c>
      <c r="E5" s="2" t="s">
        <v>19</v>
      </c>
      <c r="F5" s="2" t="s">
        <v>20</v>
      </c>
      <c r="G5" s="2" t="s">
        <v>21</v>
      </c>
      <c r="H5" s="2" t="s">
        <v>0</v>
      </c>
    </row>
    <row r="7" spans="2:9" x14ac:dyDescent="0.25">
      <c r="B7" s="2" t="s">
        <v>2</v>
      </c>
    </row>
    <row r="8" spans="2:9" x14ac:dyDescent="0.25">
      <c r="B8" s="4" t="s">
        <v>3</v>
      </c>
      <c r="C8" s="9">
        <v>13822</v>
      </c>
      <c r="D8" s="9">
        <v>36747</v>
      </c>
      <c r="E8" s="9">
        <v>42966</v>
      </c>
      <c r="F8" s="9">
        <v>90066</v>
      </c>
      <c r="G8" s="9">
        <v>5454</v>
      </c>
      <c r="H8" s="9">
        <f>SUM(C8:G8)</f>
        <v>189055</v>
      </c>
      <c r="I8" s="5"/>
    </row>
    <row r="9" spans="2:9" x14ac:dyDescent="0.25">
      <c r="B9" s="4" t="s">
        <v>4</v>
      </c>
      <c r="C9" s="9">
        <v>202512</v>
      </c>
      <c r="D9" s="9">
        <v>85306</v>
      </c>
      <c r="E9" s="9">
        <v>326303</v>
      </c>
      <c r="F9" s="9">
        <v>514598</v>
      </c>
      <c r="G9" s="9">
        <v>94328</v>
      </c>
      <c r="H9" s="9">
        <f t="shared" ref="H9:H10" si="0">SUM(C9:G9)</f>
        <v>1223047</v>
      </c>
      <c r="I9" s="5"/>
    </row>
    <row r="10" spans="2:9" x14ac:dyDescent="0.25">
      <c r="B10" s="4" t="s">
        <v>5</v>
      </c>
      <c r="C10" s="9">
        <v>197510</v>
      </c>
      <c r="D10" s="9">
        <v>62560</v>
      </c>
      <c r="E10" s="9">
        <v>304815</v>
      </c>
      <c r="F10" s="9">
        <v>460414</v>
      </c>
      <c r="G10" s="9">
        <v>93380</v>
      </c>
      <c r="H10" s="9">
        <f t="shared" si="0"/>
        <v>1118679</v>
      </c>
      <c r="I10" s="5"/>
    </row>
    <row r="11" spans="2:9" x14ac:dyDescent="0.25">
      <c r="B11" s="4" t="s">
        <v>6</v>
      </c>
      <c r="C11" s="10">
        <f t="shared" ref="C11:H11" si="1">C9/C8</f>
        <v>14.65142526407177</v>
      </c>
      <c r="D11" s="10">
        <f t="shared" si="1"/>
        <v>2.3214412060848506</v>
      </c>
      <c r="E11" s="10">
        <f t="shared" si="1"/>
        <v>7.594446771866127</v>
      </c>
      <c r="F11" s="10">
        <f t="shared" si="1"/>
        <v>5.7135656074434307</v>
      </c>
      <c r="G11" s="10">
        <f t="shared" si="1"/>
        <v>17.295196186285295</v>
      </c>
      <c r="H11" s="10">
        <f t="shared" si="1"/>
        <v>6.4692655576419558</v>
      </c>
    </row>
    <row r="12" spans="2:9" x14ac:dyDescent="0.25">
      <c r="C12" s="9"/>
      <c r="D12" s="9"/>
      <c r="E12" s="9"/>
      <c r="F12" s="9"/>
      <c r="G12" s="9"/>
      <c r="H12" s="9"/>
    </row>
    <row r="13" spans="2:9" x14ac:dyDescent="0.25">
      <c r="B13" s="2" t="s">
        <v>7</v>
      </c>
      <c r="C13" s="9"/>
      <c r="D13" s="9"/>
      <c r="E13" s="9"/>
      <c r="F13" s="9"/>
      <c r="G13" s="9"/>
      <c r="H13" s="9"/>
    </row>
    <row r="14" spans="2:9" x14ac:dyDescent="0.25">
      <c r="B14" s="4" t="s">
        <v>8</v>
      </c>
      <c r="C14" s="9">
        <f>'Bus Surveys'!B4</f>
        <v>112300</v>
      </c>
      <c r="D14" s="9">
        <f>'Bus Surveys'!C4</f>
        <v>9316</v>
      </c>
      <c r="E14" s="9">
        <f>'Bus Surveys'!D4</f>
        <v>102965</v>
      </c>
      <c r="F14" s="9">
        <f>'Bus Surveys'!E4</f>
        <v>101547</v>
      </c>
      <c r="G14" s="9">
        <f>'Financial Sector'!E4</f>
        <v>50603</v>
      </c>
      <c r="H14" s="9">
        <f>SUM(C14:G14)</f>
        <v>376731</v>
      </c>
    </row>
    <row r="15" spans="2:9" x14ac:dyDescent="0.25">
      <c r="B15" s="4" t="s">
        <v>9</v>
      </c>
      <c r="C15" s="9">
        <f>'Bus Surveys'!B5</f>
        <v>105950</v>
      </c>
      <c r="D15" s="9">
        <f>'Bus Surveys'!C5</f>
        <v>8501</v>
      </c>
      <c r="E15" s="9">
        <f>'Bus Surveys'!D5</f>
        <v>29852</v>
      </c>
      <c r="F15" s="9">
        <f>'Bus Surveys'!E5</f>
        <v>81959</v>
      </c>
      <c r="G15" s="9">
        <f>'Financial Sector'!E5</f>
        <v>22669</v>
      </c>
      <c r="H15" s="9">
        <f>SUM(C15:G15)</f>
        <v>248931</v>
      </c>
    </row>
    <row r="16" spans="2:9" x14ac:dyDescent="0.25">
      <c r="B16" s="4" t="s">
        <v>10</v>
      </c>
      <c r="C16" s="9">
        <f>'Bus Surveys'!B6</f>
        <v>36957</v>
      </c>
      <c r="D16" s="9">
        <f>'Bus Surveys'!C6</f>
        <v>3363</v>
      </c>
      <c r="E16" s="9">
        <f>'Bus Surveys'!D6</f>
        <v>15157</v>
      </c>
      <c r="F16" s="9">
        <f>'Bus Surveys'!E6</f>
        <v>33833</v>
      </c>
      <c r="G16" s="9">
        <f>'Financial Sector'!E6</f>
        <v>11326</v>
      </c>
      <c r="H16" s="9">
        <f>SUM(C16:G16)</f>
        <v>100636</v>
      </c>
    </row>
    <row r="17" spans="2:12" x14ac:dyDescent="0.25">
      <c r="B17" s="4" t="s">
        <v>11</v>
      </c>
      <c r="C17" s="9"/>
      <c r="D17" s="9"/>
      <c r="E17" s="9"/>
      <c r="F17" s="9"/>
      <c r="G17" s="9"/>
      <c r="H17" s="9"/>
    </row>
    <row r="18" spans="2:12" x14ac:dyDescent="0.25">
      <c r="B18" s="4" t="s">
        <v>12</v>
      </c>
      <c r="C18" s="9">
        <f>'Bus Surveys'!B7</f>
        <v>27489</v>
      </c>
      <c r="D18" s="9">
        <f>'Bus Surveys'!C7</f>
        <v>1394</v>
      </c>
      <c r="E18" s="9">
        <f>'Bus Surveys'!D7</f>
        <v>6123</v>
      </c>
      <c r="F18" s="9">
        <f>'Bus Surveys'!E7</f>
        <v>15686</v>
      </c>
      <c r="G18" s="9">
        <f>'Financial Sector'!E7</f>
        <v>7589</v>
      </c>
      <c r="H18" s="9">
        <f>SUM(C18:G18)</f>
        <v>58281</v>
      </c>
    </row>
    <row r="19" spans="2:12" x14ac:dyDescent="0.25">
      <c r="B19" s="4" t="s">
        <v>13</v>
      </c>
      <c r="C19" s="9">
        <f>'Bus Surveys'!B8</f>
        <v>9468</v>
      </c>
      <c r="D19" s="9">
        <f>'Bus Surveys'!C8</f>
        <v>1969</v>
      </c>
      <c r="E19" s="9">
        <f>'Bus Surveys'!D8</f>
        <v>9034</v>
      </c>
      <c r="F19" s="9">
        <f>'Bus Surveys'!E8</f>
        <v>18147</v>
      </c>
      <c r="G19" s="9">
        <f>'Financial Sector'!E8</f>
        <v>3738</v>
      </c>
      <c r="H19" s="9">
        <f>SUM(C19:G19)</f>
        <v>42356</v>
      </c>
    </row>
    <row r="20" spans="2:12" x14ac:dyDescent="0.25">
      <c r="C20" s="11"/>
      <c r="D20" s="11"/>
      <c r="E20" s="11"/>
      <c r="F20" s="11"/>
      <c r="G20" s="11"/>
      <c r="H20" s="11"/>
      <c r="L20" s="12"/>
    </row>
    <row r="21" spans="2:12" x14ac:dyDescent="0.25">
      <c r="B21" s="4" t="s">
        <v>14</v>
      </c>
      <c r="C21" s="13">
        <f t="shared" ref="C21:G21" si="2">C19/C16</f>
        <v>0.25618962578131343</v>
      </c>
      <c r="D21" s="13">
        <f t="shared" si="2"/>
        <v>0.58548914659530182</v>
      </c>
      <c r="E21" s="13">
        <f t="shared" si="2"/>
        <v>0.59602823777792435</v>
      </c>
      <c r="F21" s="13">
        <f t="shared" si="2"/>
        <v>0.53636981645139359</v>
      </c>
      <c r="G21" s="13">
        <f t="shared" si="2"/>
        <v>0.33003708281829419</v>
      </c>
      <c r="H21" s="13">
        <f>H19/H16</f>
        <v>0.42088318295639732</v>
      </c>
    </row>
    <row r="22" spans="2:12" x14ac:dyDescent="0.25">
      <c r="C22" s="11"/>
      <c r="D22" s="11"/>
      <c r="E22" s="11"/>
      <c r="F22" s="11"/>
      <c r="G22" s="11"/>
      <c r="H22" s="11"/>
    </row>
    <row r="23" spans="2:12" x14ac:dyDescent="0.25">
      <c r="B23" s="4" t="s">
        <v>53</v>
      </c>
      <c r="C23" s="9">
        <f>'Bus Surveys'!B10</f>
        <v>594182</v>
      </c>
      <c r="D23" s="9">
        <f>'Bus Surveys'!C10</f>
        <v>103385</v>
      </c>
      <c r="E23" s="9">
        <f>'Bus Surveys'!D10</f>
        <v>316159</v>
      </c>
      <c r="F23" s="9">
        <f>'Bus Surveys'!E10</f>
        <v>178898</v>
      </c>
      <c r="G23" s="14" t="s">
        <v>15</v>
      </c>
      <c r="H23" s="9">
        <f>'Bus Surveys'!F10</f>
        <v>278169</v>
      </c>
    </row>
    <row r="24" spans="2:12" x14ac:dyDescent="0.25">
      <c r="B24" s="4" t="s">
        <v>54</v>
      </c>
      <c r="C24" s="9">
        <f>'Bus Surveys'!B11</f>
        <v>195542</v>
      </c>
      <c r="D24" s="9">
        <f>'Bus Surveys'!C11</f>
        <v>37322</v>
      </c>
      <c r="E24" s="9">
        <f>'Bus Surveys'!D11</f>
        <v>46541</v>
      </c>
      <c r="F24" s="9">
        <f>'Bus Surveys'!E11</f>
        <v>59604</v>
      </c>
      <c r="G24" s="14" t="s">
        <v>15</v>
      </c>
      <c r="H24" s="9">
        <f>'Bus Surveys'!F11</f>
        <v>76177</v>
      </c>
    </row>
    <row r="25" spans="2:12" x14ac:dyDescent="0.25">
      <c r="C25" s="11"/>
      <c r="D25" s="11"/>
      <c r="E25" s="11"/>
      <c r="F25" s="11"/>
      <c r="G25" s="11"/>
      <c r="H25" s="11"/>
    </row>
    <row r="26" spans="2:12" x14ac:dyDescent="0.25">
      <c r="B26" s="4" t="s">
        <v>16</v>
      </c>
      <c r="C26" s="13">
        <f t="shared" ref="C26:H26" si="3">C16/C14</f>
        <v>0.32909171861086378</v>
      </c>
      <c r="D26" s="13">
        <f t="shared" si="3"/>
        <v>0.36099184199227136</v>
      </c>
      <c r="E26" s="13">
        <f t="shared" si="3"/>
        <v>0.1472053610450153</v>
      </c>
      <c r="F26" s="13">
        <f>F16/F14</f>
        <v>0.33317577082533212</v>
      </c>
      <c r="G26" s="13">
        <f t="shared" si="3"/>
        <v>0.22382072209157561</v>
      </c>
      <c r="H26" s="13">
        <f t="shared" si="3"/>
        <v>0.267129596449456</v>
      </c>
    </row>
    <row r="27" spans="2:12" x14ac:dyDescent="0.25">
      <c r="B27" s="4" t="s">
        <v>17</v>
      </c>
      <c r="C27" s="13">
        <f>C18/C14</f>
        <v>0.24478183437221729</v>
      </c>
      <c r="D27" s="13">
        <f t="shared" ref="D27:G27" si="4">D18/D14</f>
        <v>0.14963503649635038</v>
      </c>
      <c r="E27" s="13">
        <f t="shared" si="4"/>
        <v>5.9466809109891709E-2</v>
      </c>
      <c r="F27" s="13">
        <f t="shared" si="4"/>
        <v>0.15447034378169713</v>
      </c>
      <c r="G27" s="13">
        <f t="shared" si="4"/>
        <v>0.14997134557239689</v>
      </c>
      <c r="H27" s="13">
        <f>H18/H14</f>
        <v>0.15470189604784315</v>
      </c>
    </row>
    <row r="33" spans="3:12" x14ac:dyDescent="0.25">
      <c r="C33" s="2"/>
      <c r="G33" s="5"/>
      <c r="H33" s="5"/>
      <c r="I33" s="5"/>
      <c r="J33" s="5"/>
      <c r="K33" s="5"/>
      <c r="L33" s="5"/>
    </row>
    <row r="34" spans="3:12" x14ac:dyDescent="0.25">
      <c r="C34" s="2"/>
    </row>
    <row r="35" spans="3:12" x14ac:dyDescent="0.25">
      <c r="C35" s="2"/>
      <c r="D35" s="2"/>
      <c r="E35" s="2"/>
      <c r="F35" s="2"/>
    </row>
    <row r="36" spans="3:12" x14ac:dyDescent="0.25">
      <c r="C36" s="2"/>
    </row>
    <row r="37" spans="3:12" x14ac:dyDescent="0.25">
      <c r="C37" s="2"/>
      <c r="D37" s="5"/>
      <c r="E37" s="5"/>
      <c r="F37" s="5"/>
    </row>
    <row r="38" spans="3:12" x14ac:dyDescent="0.25">
      <c r="C38" s="2"/>
      <c r="D38" s="5"/>
      <c r="E38" s="5"/>
      <c r="F38" s="5"/>
    </row>
    <row r="39" spans="3:12" x14ac:dyDescent="0.25">
      <c r="C39" s="2"/>
      <c r="D39" s="5"/>
      <c r="E39" s="5"/>
      <c r="F39" s="5"/>
    </row>
    <row r="40" spans="3:12" x14ac:dyDescent="0.25">
      <c r="C40" s="8"/>
      <c r="F40" s="5"/>
    </row>
    <row r="41" spans="3:12" x14ac:dyDescent="0.25">
      <c r="C41" s="2"/>
      <c r="D41" s="5"/>
      <c r="E41" s="5"/>
      <c r="F41" s="5"/>
    </row>
    <row r="42" spans="3:12" x14ac:dyDescent="0.25">
      <c r="C42" s="2"/>
      <c r="D42" s="5"/>
      <c r="E42" s="5"/>
      <c r="F42" s="5"/>
    </row>
    <row r="43" spans="3:12" x14ac:dyDescent="0.25">
      <c r="C43" s="2"/>
      <c r="F43" s="5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8"/>
  <sheetViews>
    <sheetView tabSelected="1" zoomScaleNormal="100" workbookViewId="0">
      <selection sqref="A1:P1"/>
    </sheetView>
  </sheetViews>
  <sheetFormatPr defaultRowHeight="15" customHeight="1" x14ac:dyDescent="0.25"/>
  <cols>
    <col min="1" max="1" width="77.28515625" style="20" customWidth="1"/>
    <col min="2" max="2" width="10.42578125" style="20" customWidth="1"/>
    <col min="3" max="3" width="1.7109375" style="20" customWidth="1"/>
    <col min="4" max="4" width="10.7109375" style="20" customWidth="1"/>
    <col min="5" max="5" width="1.7109375" style="20" customWidth="1"/>
    <col min="6" max="6" width="5.42578125" style="20" customWidth="1"/>
    <col min="7" max="7" width="1.7109375" style="20" customWidth="1"/>
    <col min="8" max="8" width="8.7109375" style="20" customWidth="1"/>
    <col min="9" max="9" width="2.7109375" style="20" customWidth="1"/>
    <col min="10" max="10" width="10.42578125" style="20" customWidth="1"/>
    <col min="11" max="11" width="1.7109375" style="20" customWidth="1"/>
    <col min="12" max="12" width="10.7109375" style="20" customWidth="1"/>
    <col min="13" max="13" width="1.7109375" style="20" customWidth="1"/>
    <col min="14" max="14" width="5.42578125" style="20" customWidth="1"/>
    <col min="15" max="15" width="1.7109375" style="20" customWidth="1"/>
    <col min="16" max="16" width="8.7109375" style="20" customWidth="1"/>
    <col min="17" max="129" width="9.140625" style="20"/>
    <col min="130" max="130" width="29.7109375" style="20" customWidth="1"/>
    <col min="131" max="131" width="6.5703125" style="20" customWidth="1"/>
    <col min="132" max="136" width="14.7109375" style="20" customWidth="1"/>
    <col min="137" max="137" width="5.7109375" style="20" customWidth="1"/>
    <col min="138" max="138" width="14.7109375" style="20" customWidth="1"/>
    <col min="139" max="385" width="9.140625" style="20"/>
    <col min="386" max="386" width="29.7109375" style="20" customWidth="1"/>
    <col min="387" max="387" width="6.5703125" style="20" customWidth="1"/>
    <col min="388" max="392" width="14.7109375" style="20" customWidth="1"/>
    <col min="393" max="393" width="5.7109375" style="20" customWidth="1"/>
    <col min="394" max="394" width="14.7109375" style="20" customWidth="1"/>
    <col min="395" max="641" width="9.140625" style="20"/>
    <col min="642" max="642" width="29.7109375" style="20" customWidth="1"/>
    <col min="643" max="643" width="6.5703125" style="20" customWidth="1"/>
    <col min="644" max="648" width="14.7109375" style="20" customWidth="1"/>
    <col min="649" max="649" width="5.7109375" style="20" customWidth="1"/>
    <col min="650" max="650" width="14.7109375" style="20" customWidth="1"/>
    <col min="651" max="897" width="9.140625" style="20"/>
    <col min="898" max="898" width="29.7109375" style="20" customWidth="1"/>
    <col min="899" max="899" width="6.5703125" style="20" customWidth="1"/>
    <col min="900" max="904" width="14.7109375" style="20" customWidth="1"/>
    <col min="905" max="905" width="5.7109375" style="20" customWidth="1"/>
    <col min="906" max="906" width="14.7109375" style="20" customWidth="1"/>
    <col min="907" max="1153" width="9.140625" style="20"/>
    <col min="1154" max="1154" width="29.7109375" style="20" customWidth="1"/>
    <col min="1155" max="1155" width="6.5703125" style="20" customWidth="1"/>
    <col min="1156" max="1160" width="14.7109375" style="20" customWidth="1"/>
    <col min="1161" max="1161" width="5.7109375" style="20" customWidth="1"/>
    <col min="1162" max="1162" width="14.7109375" style="20" customWidth="1"/>
    <col min="1163" max="1409" width="9.140625" style="20"/>
    <col min="1410" max="1410" width="29.7109375" style="20" customWidth="1"/>
    <col min="1411" max="1411" width="6.5703125" style="20" customWidth="1"/>
    <col min="1412" max="1416" width="14.7109375" style="20" customWidth="1"/>
    <col min="1417" max="1417" width="5.7109375" style="20" customWidth="1"/>
    <col min="1418" max="1418" width="14.7109375" style="20" customWidth="1"/>
    <col min="1419" max="1665" width="9.140625" style="20"/>
    <col min="1666" max="1666" width="29.7109375" style="20" customWidth="1"/>
    <col min="1667" max="1667" width="6.5703125" style="20" customWidth="1"/>
    <col min="1668" max="1672" width="14.7109375" style="20" customWidth="1"/>
    <col min="1673" max="1673" width="5.7109375" style="20" customWidth="1"/>
    <col min="1674" max="1674" width="14.7109375" style="20" customWidth="1"/>
    <col min="1675" max="1921" width="9.140625" style="20"/>
    <col min="1922" max="1922" width="29.7109375" style="20" customWidth="1"/>
    <col min="1923" max="1923" width="6.5703125" style="20" customWidth="1"/>
    <col min="1924" max="1928" width="14.7109375" style="20" customWidth="1"/>
    <col min="1929" max="1929" width="5.7109375" style="20" customWidth="1"/>
    <col min="1930" max="1930" width="14.7109375" style="20" customWidth="1"/>
    <col min="1931" max="2177" width="9.140625" style="20"/>
    <col min="2178" max="2178" width="29.7109375" style="20" customWidth="1"/>
    <col min="2179" max="2179" width="6.5703125" style="20" customWidth="1"/>
    <col min="2180" max="2184" width="14.7109375" style="20" customWidth="1"/>
    <col min="2185" max="2185" width="5.7109375" style="20" customWidth="1"/>
    <col min="2186" max="2186" width="14.7109375" style="20" customWidth="1"/>
    <col min="2187" max="2433" width="9.140625" style="20"/>
    <col min="2434" max="2434" width="29.7109375" style="20" customWidth="1"/>
    <col min="2435" max="2435" width="6.5703125" style="20" customWidth="1"/>
    <col min="2436" max="2440" width="14.7109375" style="20" customWidth="1"/>
    <col min="2441" max="2441" width="5.7109375" style="20" customWidth="1"/>
    <col min="2442" max="2442" width="14.7109375" style="20" customWidth="1"/>
    <col min="2443" max="2689" width="9.140625" style="20"/>
    <col min="2690" max="2690" width="29.7109375" style="20" customWidth="1"/>
    <col min="2691" max="2691" width="6.5703125" style="20" customWidth="1"/>
    <col min="2692" max="2696" width="14.7109375" style="20" customWidth="1"/>
    <col min="2697" max="2697" width="5.7109375" style="20" customWidth="1"/>
    <col min="2698" max="2698" width="14.7109375" style="20" customWidth="1"/>
    <col min="2699" max="2945" width="9.140625" style="20"/>
    <col min="2946" max="2946" width="29.7109375" style="20" customWidth="1"/>
    <col min="2947" max="2947" width="6.5703125" style="20" customWidth="1"/>
    <col min="2948" max="2952" width="14.7109375" style="20" customWidth="1"/>
    <col min="2953" max="2953" width="5.7109375" style="20" customWidth="1"/>
    <col min="2954" max="2954" width="14.7109375" style="20" customWidth="1"/>
    <col min="2955" max="3201" width="9.140625" style="20"/>
    <col min="3202" max="3202" width="29.7109375" style="20" customWidth="1"/>
    <col min="3203" max="3203" width="6.5703125" style="20" customWidth="1"/>
    <col min="3204" max="3208" width="14.7109375" style="20" customWidth="1"/>
    <col min="3209" max="3209" width="5.7109375" style="20" customWidth="1"/>
    <col min="3210" max="3210" width="14.7109375" style="20" customWidth="1"/>
    <col min="3211" max="3457" width="9.140625" style="20"/>
    <col min="3458" max="3458" width="29.7109375" style="20" customWidth="1"/>
    <col min="3459" max="3459" width="6.5703125" style="20" customWidth="1"/>
    <col min="3460" max="3464" width="14.7109375" style="20" customWidth="1"/>
    <col min="3465" max="3465" width="5.7109375" style="20" customWidth="1"/>
    <col min="3466" max="3466" width="14.7109375" style="20" customWidth="1"/>
    <col min="3467" max="3713" width="9.140625" style="20"/>
    <col min="3714" max="3714" width="29.7109375" style="20" customWidth="1"/>
    <col min="3715" max="3715" width="6.5703125" style="20" customWidth="1"/>
    <col min="3716" max="3720" width="14.7109375" style="20" customWidth="1"/>
    <col min="3721" max="3721" width="5.7109375" style="20" customWidth="1"/>
    <col min="3722" max="3722" width="14.7109375" style="20" customWidth="1"/>
    <col min="3723" max="3969" width="9.140625" style="20"/>
    <col min="3970" max="3970" width="29.7109375" style="20" customWidth="1"/>
    <col min="3971" max="3971" width="6.5703125" style="20" customWidth="1"/>
    <col min="3972" max="3976" width="14.7109375" style="20" customWidth="1"/>
    <col min="3977" max="3977" width="5.7109375" style="20" customWidth="1"/>
    <col min="3978" max="3978" width="14.7109375" style="20" customWidth="1"/>
    <col min="3979" max="4225" width="9.140625" style="20"/>
    <col min="4226" max="4226" width="29.7109375" style="20" customWidth="1"/>
    <col min="4227" max="4227" width="6.5703125" style="20" customWidth="1"/>
    <col min="4228" max="4232" width="14.7109375" style="20" customWidth="1"/>
    <col min="4233" max="4233" width="5.7109375" style="20" customWidth="1"/>
    <col min="4234" max="4234" width="14.7109375" style="20" customWidth="1"/>
    <col min="4235" max="4481" width="9.140625" style="20"/>
    <col min="4482" max="4482" width="29.7109375" style="20" customWidth="1"/>
    <col min="4483" max="4483" width="6.5703125" style="20" customWidth="1"/>
    <col min="4484" max="4488" width="14.7109375" style="20" customWidth="1"/>
    <col min="4489" max="4489" width="5.7109375" style="20" customWidth="1"/>
    <col min="4490" max="4490" width="14.7109375" style="20" customWidth="1"/>
    <col min="4491" max="4737" width="9.140625" style="20"/>
    <col min="4738" max="4738" width="29.7109375" style="20" customWidth="1"/>
    <col min="4739" max="4739" width="6.5703125" style="20" customWidth="1"/>
    <col min="4740" max="4744" width="14.7109375" style="20" customWidth="1"/>
    <col min="4745" max="4745" width="5.7109375" style="20" customWidth="1"/>
    <col min="4746" max="4746" width="14.7109375" style="20" customWidth="1"/>
    <col min="4747" max="4993" width="9.140625" style="20"/>
    <col min="4994" max="4994" width="29.7109375" style="20" customWidth="1"/>
    <col min="4995" max="4995" width="6.5703125" style="20" customWidth="1"/>
    <col min="4996" max="5000" width="14.7109375" style="20" customWidth="1"/>
    <col min="5001" max="5001" width="5.7109375" style="20" customWidth="1"/>
    <col min="5002" max="5002" width="14.7109375" style="20" customWidth="1"/>
    <col min="5003" max="5249" width="9.140625" style="20"/>
    <col min="5250" max="5250" width="29.7109375" style="20" customWidth="1"/>
    <col min="5251" max="5251" width="6.5703125" style="20" customWidth="1"/>
    <col min="5252" max="5256" width="14.7109375" style="20" customWidth="1"/>
    <col min="5257" max="5257" width="5.7109375" style="20" customWidth="1"/>
    <col min="5258" max="5258" width="14.7109375" style="20" customWidth="1"/>
    <col min="5259" max="5505" width="9.140625" style="20"/>
    <col min="5506" max="5506" width="29.7109375" style="20" customWidth="1"/>
    <col min="5507" max="5507" width="6.5703125" style="20" customWidth="1"/>
    <col min="5508" max="5512" width="14.7109375" style="20" customWidth="1"/>
    <col min="5513" max="5513" width="5.7109375" style="20" customWidth="1"/>
    <col min="5514" max="5514" width="14.7109375" style="20" customWidth="1"/>
    <col min="5515" max="5761" width="9.140625" style="20"/>
    <col min="5762" max="5762" width="29.7109375" style="20" customWidth="1"/>
    <col min="5763" max="5763" width="6.5703125" style="20" customWidth="1"/>
    <col min="5764" max="5768" width="14.7109375" style="20" customWidth="1"/>
    <col min="5769" max="5769" width="5.7109375" style="20" customWidth="1"/>
    <col min="5770" max="5770" width="14.7109375" style="20" customWidth="1"/>
    <col min="5771" max="6017" width="9.140625" style="20"/>
    <col min="6018" max="6018" width="29.7109375" style="20" customWidth="1"/>
    <col min="6019" max="6019" width="6.5703125" style="20" customWidth="1"/>
    <col min="6020" max="6024" width="14.7109375" style="20" customWidth="1"/>
    <col min="6025" max="6025" width="5.7109375" style="20" customWidth="1"/>
    <col min="6026" max="6026" width="14.7109375" style="20" customWidth="1"/>
    <col min="6027" max="6273" width="9.140625" style="20"/>
    <col min="6274" max="6274" width="29.7109375" style="20" customWidth="1"/>
    <col min="6275" max="6275" width="6.5703125" style="20" customWidth="1"/>
    <col min="6276" max="6280" width="14.7109375" style="20" customWidth="1"/>
    <col min="6281" max="6281" width="5.7109375" style="20" customWidth="1"/>
    <col min="6282" max="6282" width="14.7109375" style="20" customWidth="1"/>
    <col min="6283" max="6529" width="9.140625" style="20"/>
    <col min="6530" max="6530" width="29.7109375" style="20" customWidth="1"/>
    <col min="6531" max="6531" width="6.5703125" style="20" customWidth="1"/>
    <col min="6532" max="6536" width="14.7109375" style="20" customWidth="1"/>
    <col min="6537" max="6537" width="5.7109375" style="20" customWidth="1"/>
    <col min="6538" max="6538" width="14.7109375" style="20" customWidth="1"/>
    <col min="6539" max="6785" width="9.140625" style="20"/>
    <col min="6786" max="6786" width="29.7109375" style="20" customWidth="1"/>
    <col min="6787" max="6787" width="6.5703125" style="20" customWidth="1"/>
    <col min="6788" max="6792" width="14.7109375" style="20" customWidth="1"/>
    <col min="6793" max="6793" width="5.7109375" style="20" customWidth="1"/>
    <col min="6794" max="6794" width="14.7109375" style="20" customWidth="1"/>
    <col min="6795" max="7041" width="9.140625" style="20"/>
    <col min="7042" max="7042" width="29.7109375" style="20" customWidth="1"/>
    <col min="7043" max="7043" width="6.5703125" style="20" customWidth="1"/>
    <col min="7044" max="7048" width="14.7109375" style="20" customWidth="1"/>
    <col min="7049" max="7049" width="5.7109375" style="20" customWidth="1"/>
    <col min="7050" max="7050" width="14.7109375" style="20" customWidth="1"/>
    <col min="7051" max="7297" width="9.140625" style="20"/>
    <col min="7298" max="7298" width="29.7109375" style="20" customWidth="1"/>
    <col min="7299" max="7299" width="6.5703125" style="20" customWidth="1"/>
    <col min="7300" max="7304" width="14.7109375" style="20" customWidth="1"/>
    <col min="7305" max="7305" width="5.7109375" style="20" customWidth="1"/>
    <col min="7306" max="7306" width="14.7109375" style="20" customWidth="1"/>
    <col min="7307" max="7553" width="9.140625" style="20"/>
    <col min="7554" max="7554" width="29.7109375" style="20" customWidth="1"/>
    <col min="7555" max="7555" width="6.5703125" style="20" customWidth="1"/>
    <col min="7556" max="7560" width="14.7109375" style="20" customWidth="1"/>
    <col min="7561" max="7561" width="5.7109375" style="20" customWidth="1"/>
    <col min="7562" max="7562" width="14.7109375" style="20" customWidth="1"/>
    <col min="7563" max="7809" width="9.140625" style="20"/>
    <col min="7810" max="7810" width="29.7109375" style="20" customWidth="1"/>
    <col min="7811" max="7811" width="6.5703125" style="20" customWidth="1"/>
    <col min="7812" max="7816" width="14.7109375" style="20" customWidth="1"/>
    <col min="7817" max="7817" width="5.7109375" style="20" customWidth="1"/>
    <col min="7818" max="7818" width="14.7109375" style="20" customWidth="1"/>
    <col min="7819" max="8065" width="9.140625" style="20"/>
    <col min="8066" max="8066" width="29.7109375" style="20" customWidth="1"/>
    <col min="8067" max="8067" width="6.5703125" style="20" customWidth="1"/>
    <col min="8068" max="8072" width="14.7109375" style="20" customWidth="1"/>
    <col min="8073" max="8073" width="5.7109375" style="20" customWidth="1"/>
    <col min="8074" max="8074" width="14.7109375" style="20" customWidth="1"/>
    <col min="8075" max="8321" width="9.140625" style="20"/>
    <col min="8322" max="8322" width="29.7109375" style="20" customWidth="1"/>
    <col min="8323" max="8323" width="6.5703125" style="20" customWidth="1"/>
    <col min="8324" max="8328" width="14.7109375" style="20" customWidth="1"/>
    <col min="8329" max="8329" width="5.7109375" style="20" customWidth="1"/>
    <col min="8330" max="8330" width="14.7109375" style="20" customWidth="1"/>
    <col min="8331" max="8577" width="9.140625" style="20"/>
    <col min="8578" max="8578" width="29.7109375" style="20" customWidth="1"/>
    <col min="8579" max="8579" width="6.5703125" style="20" customWidth="1"/>
    <col min="8580" max="8584" width="14.7109375" style="20" customWidth="1"/>
    <col min="8585" max="8585" width="5.7109375" style="20" customWidth="1"/>
    <col min="8586" max="8586" width="14.7109375" style="20" customWidth="1"/>
    <col min="8587" max="8833" width="9.140625" style="20"/>
    <col min="8834" max="8834" width="29.7109375" style="20" customWidth="1"/>
    <col min="8835" max="8835" width="6.5703125" style="20" customWidth="1"/>
    <col min="8836" max="8840" width="14.7109375" style="20" customWidth="1"/>
    <col min="8841" max="8841" width="5.7109375" style="20" customWidth="1"/>
    <col min="8842" max="8842" width="14.7109375" style="20" customWidth="1"/>
    <col min="8843" max="9089" width="9.140625" style="20"/>
    <col min="9090" max="9090" width="29.7109375" style="20" customWidth="1"/>
    <col min="9091" max="9091" width="6.5703125" style="20" customWidth="1"/>
    <col min="9092" max="9096" width="14.7109375" style="20" customWidth="1"/>
    <col min="9097" max="9097" width="5.7109375" style="20" customWidth="1"/>
    <col min="9098" max="9098" width="14.7109375" style="20" customWidth="1"/>
    <col min="9099" max="9345" width="9.140625" style="20"/>
    <col min="9346" max="9346" width="29.7109375" style="20" customWidth="1"/>
    <col min="9347" max="9347" width="6.5703125" style="20" customWidth="1"/>
    <col min="9348" max="9352" width="14.7109375" style="20" customWidth="1"/>
    <col min="9353" max="9353" width="5.7109375" style="20" customWidth="1"/>
    <col min="9354" max="9354" width="14.7109375" style="20" customWidth="1"/>
    <col min="9355" max="9601" width="9.140625" style="20"/>
    <col min="9602" max="9602" width="29.7109375" style="20" customWidth="1"/>
    <col min="9603" max="9603" width="6.5703125" style="20" customWidth="1"/>
    <col min="9604" max="9608" width="14.7109375" style="20" customWidth="1"/>
    <col min="9609" max="9609" width="5.7109375" style="20" customWidth="1"/>
    <col min="9610" max="9610" width="14.7109375" style="20" customWidth="1"/>
    <col min="9611" max="9857" width="9.140625" style="20"/>
    <col min="9858" max="9858" width="29.7109375" style="20" customWidth="1"/>
    <col min="9859" max="9859" width="6.5703125" style="20" customWidth="1"/>
    <col min="9860" max="9864" width="14.7109375" style="20" customWidth="1"/>
    <col min="9865" max="9865" width="5.7109375" style="20" customWidth="1"/>
    <col min="9866" max="9866" width="14.7109375" style="20" customWidth="1"/>
    <col min="9867" max="10113" width="9.140625" style="20"/>
    <col min="10114" max="10114" width="29.7109375" style="20" customWidth="1"/>
    <col min="10115" max="10115" width="6.5703125" style="20" customWidth="1"/>
    <col min="10116" max="10120" width="14.7109375" style="20" customWidth="1"/>
    <col min="10121" max="10121" width="5.7109375" style="20" customWidth="1"/>
    <col min="10122" max="10122" width="14.7109375" style="20" customWidth="1"/>
    <col min="10123" max="10369" width="9.140625" style="20"/>
    <col min="10370" max="10370" width="29.7109375" style="20" customWidth="1"/>
    <col min="10371" max="10371" width="6.5703125" style="20" customWidth="1"/>
    <col min="10372" max="10376" width="14.7109375" style="20" customWidth="1"/>
    <col min="10377" max="10377" width="5.7109375" style="20" customWidth="1"/>
    <col min="10378" max="10378" width="14.7109375" style="20" customWidth="1"/>
    <col min="10379" max="10625" width="9.140625" style="20"/>
    <col min="10626" max="10626" width="29.7109375" style="20" customWidth="1"/>
    <col min="10627" max="10627" width="6.5703125" style="20" customWidth="1"/>
    <col min="10628" max="10632" width="14.7109375" style="20" customWidth="1"/>
    <col min="10633" max="10633" width="5.7109375" style="20" customWidth="1"/>
    <col min="10634" max="10634" width="14.7109375" style="20" customWidth="1"/>
    <col min="10635" max="10881" width="9.140625" style="20"/>
    <col min="10882" max="10882" width="29.7109375" style="20" customWidth="1"/>
    <col min="10883" max="10883" width="6.5703125" style="20" customWidth="1"/>
    <col min="10884" max="10888" width="14.7109375" style="20" customWidth="1"/>
    <col min="10889" max="10889" width="5.7109375" style="20" customWidth="1"/>
    <col min="10890" max="10890" width="14.7109375" style="20" customWidth="1"/>
    <col min="10891" max="11137" width="9.140625" style="20"/>
    <col min="11138" max="11138" width="29.7109375" style="20" customWidth="1"/>
    <col min="11139" max="11139" width="6.5703125" style="20" customWidth="1"/>
    <col min="11140" max="11144" width="14.7109375" style="20" customWidth="1"/>
    <col min="11145" max="11145" width="5.7109375" style="20" customWidth="1"/>
    <col min="11146" max="11146" width="14.7109375" style="20" customWidth="1"/>
    <col min="11147" max="11393" width="9.140625" style="20"/>
    <col min="11394" max="11394" width="29.7109375" style="20" customWidth="1"/>
    <col min="11395" max="11395" width="6.5703125" style="20" customWidth="1"/>
    <col min="11396" max="11400" width="14.7109375" style="20" customWidth="1"/>
    <col min="11401" max="11401" width="5.7109375" style="20" customWidth="1"/>
    <col min="11402" max="11402" width="14.7109375" style="20" customWidth="1"/>
    <col min="11403" max="11649" width="9.140625" style="20"/>
    <col min="11650" max="11650" width="29.7109375" style="20" customWidth="1"/>
    <col min="11651" max="11651" width="6.5703125" style="20" customWidth="1"/>
    <col min="11652" max="11656" width="14.7109375" style="20" customWidth="1"/>
    <col min="11657" max="11657" width="5.7109375" style="20" customWidth="1"/>
    <col min="11658" max="11658" width="14.7109375" style="20" customWidth="1"/>
    <col min="11659" max="11905" width="9.140625" style="20"/>
    <col min="11906" max="11906" width="29.7109375" style="20" customWidth="1"/>
    <col min="11907" max="11907" width="6.5703125" style="20" customWidth="1"/>
    <col min="11908" max="11912" width="14.7109375" style="20" customWidth="1"/>
    <col min="11913" max="11913" width="5.7109375" style="20" customWidth="1"/>
    <col min="11914" max="11914" width="14.7109375" style="20" customWidth="1"/>
    <col min="11915" max="12161" width="9.140625" style="20"/>
    <col min="12162" max="12162" width="29.7109375" style="20" customWidth="1"/>
    <col min="12163" max="12163" width="6.5703125" style="20" customWidth="1"/>
    <col min="12164" max="12168" width="14.7109375" style="20" customWidth="1"/>
    <col min="12169" max="12169" width="5.7109375" style="20" customWidth="1"/>
    <col min="12170" max="12170" width="14.7109375" style="20" customWidth="1"/>
    <col min="12171" max="12417" width="9.140625" style="20"/>
    <col min="12418" max="12418" width="29.7109375" style="20" customWidth="1"/>
    <col min="12419" max="12419" width="6.5703125" style="20" customWidth="1"/>
    <col min="12420" max="12424" width="14.7109375" style="20" customWidth="1"/>
    <col min="12425" max="12425" width="5.7109375" style="20" customWidth="1"/>
    <col min="12426" max="12426" width="14.7109375" style="20" customWidth="1"/>
    <col min="12427" max="12673" width="9.140625" style="20"/>
    <col min="12674" max="12674" width="29.7109375" style="20" customWidth="1"/>
    <col min="12675" max="12675" width="6.5703125" style="20" customWidth="1"/>
    <col min="12676" max="12680" width="14.7109375" style="20" customWidth="1"/>
    <col min="12681" max="12681" width="5.7109375" style="20" customWidth="1"/>
    <col min="12682" max="12682" width="14.7109375" style="20" customWidth="1"/>
    <col min="12683" max="12929" width="9.140625" style="20"/>
    <col min="12930" max="12930" width="29.7109375" style="20" customWidth="1"/>
    <col min="12931" max="12931" width="6.5703125" style="20" customWidth="1"/>
    <col min="12932" max="12936" width="14.7109375" style="20" customWidth="1"/>
    <col min="12937" max="12937" width="5.7109375" style="20" customWidth="1"/>
    <col min="12938" max="12938" width="14.7109375" style="20" customWidth="1"/>
    <col min="12939" max="13185" width="9.140625" style="20"/>
    <col min="13186" max="13186" width="29.7109375" style="20" customWidth="1"/>
    <col min="13187" max="13187" width="6.5703125" style="20" customWidth="1"/>
    <col min="13188" max="13192" width="14.7109375" style="20" customWidth="1"/>
    <col min="13193" max="13193" width="5.7109375" style="20" customWidth="1"/>
    <col min="13194" max="13194" width="14.7109375" style="20" customWidth="1"/>
    <col min="13195" max="13441" width="9.140625" style="20"/>
    <col min="13442" max="13442" width="29.7109375" style="20" customWidth="1"/>
    <col min="13443" max="13443" width="6.5703125" style="20" customWidth="1"/>
    <col min="13444" max="13448" width="14.7109375" style="20" customWidth="1"/>
    <col min="13449" max="13449" width="5.7109375" style="20" customWidth="1"/>
    <col min="13450" max="13450" width="14.7109375" style="20" customWidth="1"/>
    <col min="13451" max="13697" width="9.140625" style="20"/>
    <col min="13698" max="13698" width="29.7109375" style="20" customWidth="1"/>
    <col min="13699" max="13699" width="6.5703125" style="20" customWidth="1"/>
    <col min="13700" max="13704" width="14.7109375" style="20" customWidth="1"/>
    <col min="13705" max="13705" width="5.7109375" style="20" customWidth="1"/>
    <col min="13706" max="13706" width="14.7109375" style="20" customWidth="1"/>
    <col min="13707" max="13953" width="9.140625" style="20"/>
    <col min="13954" max="13954" width="29.7109375" style="20" customWidth="1"/>
    <col min="13955" max="13955" width="6.5703125" style="20" customWidth="1"/>
    <col min="13956" max="13960" width="14.7109375" style="20" customWidth="1"/>
    <col min="13961" max="13961" width="5.7109375" style="20" customWidth="1"/>
    <col min="13962" max="13962" width="14.7109375" style="20" customWidth="1"/>
    <col min="13963" max="14209" width="9.140625" style="20"/>
    <col min="14210" max="14210" width="29.7109375" style="20" customWidth="1"/>
    <col min="14211" max="14211" width="6.5703125" style="20" customWidth="1"/>
    <col min="14212" max="14216" width="14.7109375" style="20" customWidth="1"/>
    <col min="14217" max="14217" width="5.7109375" style="20" customWidth="1"/>
    <col min="14218" max="14218" width="14.7109375" style="20" customWidth="1"/>
    <col min="14219" max="14465" width="9.140625" style="20"/>
    <col min="14466" max="14466" width="29.7109375" style="20" customWidth="1"/>
    <col min="14467" max="14467" width="6.5703125" style="20" customWidth="1"/>
    <col min="14468" max="14472" width="14.7109375" style="20" customWidth="1"/>
    <col min="14473" max="14473" width="5.7109375" style="20" customWidth="1"/>
    <col min="14474" max="14474" width="14.7109375" style="20" customWidth="1"/>
    <col min="14475" max="14721" width="9.140625" style="20"/>
    <col min="14722" max="14722" width="29.7109375" style="20" customWidth="1"/>
    <col min="14723" max="14723" width="6.5703125" style="20" customWidth="1"/>
    <col min="14724" max="14728" width="14.7109375" style="20" customWidth="1"/>
    <col min="14729" max="14729" width="5.7109375" style="20" customWidth="1"/>
    <col min="14730" max="14730" width="14.7109375" style="20" customWidth="1"/>
    <col min="14731" max="14977" width="9.140625" style="20"/>
    <col min="14978" max="14978" width="29.7109375" style="20" customWidth="1"/>
    <col min="14979" max="14979" width="6.5703125" style="20" customWidth="1"/>
    <col min="14980" max="14984" width="14.7109375" style="20" customWidth="1"/>
    <col min="14985" max="14985" width="5.7109375" style="20" customWidth="1"/>
    <col min="14986" max="14986" width="14.7109375" style="20" customWidth="1"/>
    <col min="14987" max="15233" width="9.140625" style="20"/>
    <col min="15234" max="15234" width="29.7109375" style="20" customWidth="1"/>
    <col min="15235" max="15235" width="6.5703125" style="20" customWidth="1"/>
    <col min="15236" max="15240" width="14.7109375" style="20" customWidth="1"/>
    <col min="15241" max="15241" width="5.7109375" style="20" customWidth="1"/>
    <col min="15242" max="15242" width="14.7109375" style="20" customWidth="1"/>
    <col min="15243" max="15489" width="9.140625" style="20"/>
    <col min="15490" max="15490" width="29.7109375" style="20" customWidth="1"/>
    <col min="15491" max="15491" width="6.5703125" style="20" customWidth="1"/>
    <col min="15492" max="15496" width="14.7109375" style="20" customWidth="1"/>
    <col min="15497" max="15497" width="5.7109375" style="20" customWidth="1"/>
    <col min="15498" max="15498" width="14.7109375" style="20" customWidth="1"/>
    <col min="15499" max="15745" width="9.140625" style="20"/>
    <col min="15746" max="15746" width="29.7109375" style="20" customWidth="1"/>
    <col min="15747" max="15747" width="6.5703125" style="20" customWidth="1"/>
    <col min="15748" max="15752" width="14.7109375" style="20" customWidth="1"/>
    <col min="15753" max="15753" width="5.7109375" style="20" customWidth="1"/>
    <col min="15754" max="15754" width="14.7109375" style="20" customWidth="1"/>
    <col min="15755" max="16384" width="9.140625" style="20"/>
  </cols>
  <sheetData>
    <row r="1" spans="1:16" ht="15" customHeight="1" x14ac:dyDescent="0.2">
      <c r="A1" s="41" t="s">
        <v>66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s="21" customFormat="1" ht="15" customHeight="1" x14ac:dyDescent="0.2">
      <c r="A2" s="23"/>
      <c r="B2" s="40" t="s">
        <v>57</v>
      </c>
      <c r="C2" s="40"/>
      <c r="D2" s="40"/>
      <c r="E2" s="40"/>
      <c r="F2" s="40"/>
      <c r="G2" s="40"/>
      <c r="H2" s="40"/>
      <c r="I2" s="23"/>
      <c r="J2" s="40" t="s">
        <v>65</v>
      </c>
      <c r="K2" s="40"/>
      <c r="L2" s="40"/>
      <c r="M2" s="40"/>
      <c r="N2" s="40"/>
      <c r="O2" s="40"/>
      <c r="P2" s="40"/>
    </row>
    <row r="3" spans="1:16" s="22" customFormat="1" ht="27" customHeight="1" x14ac:dyDescent="0.2">
      <c r="A3" s="24"/>
      <c r="B3" s="25" t="s">
        <v>58</v>
      </c>
      <c r="C3" s="25"/>
      <c r="D3" s="25" t="s">
        <v>59</v>
      </c>
      <c r="E3" s="25"/>
      <c r="F3" s="25" t="s">
        <v>60</v>
      </c>
      <c r="G3" s="25"/>
      <c r="H3" s="25" t="s">
        <v>61</v>
      </c>
      <c r="I3" s="24"/>
      <c r="J3" s="25" t="s">
        <v>58</v>
      </c>
      <c r="K3" s="25"/>
      <c r="L3" s="25" t="s">
        <v>59</v>
      </c>
      <c r="M3" s="25"/>
      <c r="N3" s="25" t="s">
        <v>60</v>
      </c>
      <c r="O3" s="25"/>
      <c r="P3" s="25" t="s">
        <v>61</v>
      </c>
    </row>
    <row r="4" spans="1:16" s="22" customFormat="1" ht="15" customHeight="1" x14ac:dyDescent="0.2">
      <c r="A4" s="28"/>
      <c r="B4" s="29" t="s">
        <v>67</v>
      </c>
      <c r="C4" s="29"/>
      <c r="D4" s="29" t="s">
        <v>67</v>
      </c>
      <c r="E4" s="29"/>
      <c r="F4" s="29" t="s">
        <v>67</v>
      </c>
      <c r="G4" s="29"/>
      <c r="H4" s="29" t="s">
        <v>67</v>
      </c>
      <c r="I4" s="29"/>
      <c r="J4" s="29" t="s">
        <v>68</v>
      </c>
      <c r="K4" s="29"/>
      <c r="L4" s="29" t="s">
        <v>68</v>
      </c>
      <c r="M4" s="29"/>
      <c r="N4" s="29" t="s">
        <v>68</v>
      </c>
      <c r="O4" s="29"/>
      <c r="P4" s="29" t="s">
        <v>68</v>
      </c>
    </row>
    <row r="5" spans="1:16" ht="15" customHeight="1" x14ac:dyDescent="0.2">
      <c r="A5" s="26" t="s">
        <v>62</v>
      </c>
      <c r="B5" s="31">
        <v>28</v>
      </c>
      <c r="C5" s="31"/>
      <c r="D5" s="31">
        <v>123</v>
      </c>
      <c r="E5" s="31"/>
      <c r="F5" s="31">
        <v>1451</v>
      </c>
      <c r="G5" s="31"/>
      <c r="H5" s="31">
        <v>2576</v>
      </c>
      <c r="I5" s="32"/>
      <c r="J5" s="33">
        <v>0.67017711823839154</v>
      </c>
      <c r="K5" s="33"/>
      <c r="L5" s="33">
        <v>2.9439923408329345</v>
      </c>
      <c r="M5" s="33"/>
      <c r="N5" s="33">
        <v>34.729535662996646</v>
      </c>
      <c r="O5" s="33"/>
      <c r="P5" s="33">
        <v>61.656294877932027</v>
      </c>
    </row>
    <row r="6" spans="1:16" ht="27" customHeight="1" x14ac:dyDescent="0.2">
      <c r="A6" s="30" t="s">
        <v>63</v>
      </c>
      <c r="B6" s="34">
        <v>29</v>
      </c>
      <c r="C6" s="34"/>
      <c r="D6" s="34">
        <v>117</v>
      </c>
      <c r="E6" s="34"/>
      <c r="F6" s="34">
        <v>1481</v>
      </c>
      <c r="G6" s="34"/>
      <c r="H6" s="34">
        <v>2551</v>
      </c>
      <c r="I6" s="35"/>
      <c r="J6" s="36">
        <v>0.69411201531833411</v>
      </c>
      <c r="K6" s="36"/>
      <c r="L6" s="36">
        <v>2.8003829583532793</v>
      </c>
      <c r="M6" s="36"/>
      <c r="N6" s="36">
        <v>35.447582575394925</v>
      </c>
      <c r="O6" s="36"/>
      <c r="P6" s="36">
        <v>61.057922450933468</v>
      </c>
    </row>
    <row r="7" spans="1:16" ht="15" customHeight="1" x14ac:dyDescent="0.2">
      <c r="A7" s="26" t="s">
        <v>64</v>
      </c>
      <c r="B7" s="31">
        <v>180</v>
      </c>
      <c r="C7" s="31"/>
      <c r="D7" s="31">
        <v>531</v>
      </c>
      <c r="E7" s="31"/>
      <c r="F7" s="31">
        <v>1500</v>
      </c>
      <c r="G7" s="31"/>
      <c r="H7" s="31">
        <v>1967</v>
      </c>
      <c r="I7" s="32"/>
      <c r="J7" s="33">
        <v>4.30828147438966</v>
      </c>
      <c r="K7" s="33"/>
      <c r="L7" s="33">
        <v>12.709430349449496</v>
      </c>
      <c r="M7" s="33"/>
      <c r="N7" s="33">
        <v>35.902345619913831</v>
      </c>
      <c r="O7" s="33"/>
      <c r="P7" s="33">
        <v>47.079942556247005</v>
      </c>
    </row>
    <row r="8" spans="1:16" ht="15" customHeight="1" x14ac:dyDescent="0.2">
      <c r="A8" s="27" t="s">
        <v>69</v>
      </c>
      <c r="B8" s="37">
        <v>641</v>
      </c>
      <c r="C8" s="37"/>
      <c r="D8" s="37">
        <v>360</v>
      </c>
      <c r="E8" s="37"/>
      <c r="F8" s="37">
        <v>1383</v>
      </c>
      <c r="G8" s="37"/>
      <c r="H8" s="37">
        <v>1794</v>
      </c>
      <c r="I8" s="38"/>
      <c r="J8" s="39">
        <v>15.342269028243177</v>
      </c>
      <c r="K8" s="39"/>
      <c r="L8" s="39">
        <v>8.6165629487793201</v>
      </c>
      <c r="M8" s="39"/>
      <c r="N8" s="39">
        <v>33.101962661560556</v>
      </c>
      <c r="O8" s="39"/>
      <c r="P8" s="39">
        <v>42.939205361416946</v>
      </c>
    </row>
  </sheetData>
  <mergeCells count="3">
    <mergeCell ref="B2:H2"/>
    <mergeCell ref="A1:P1"/>
    <mergeCell ref="J2:P2"/>
  </mergeCells>
  <pageMargins left="0" right="0" top="0.59055118110236227" bottom="0.9842519685039370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M3:O9"/>
  <sheetViews>
    <sheetView workbookViewId="0">
      <selection activeCell="C34" sqref="C34"/>
    </sheetView>
  </sheetViews>
  <sheetFormatPr defaultRowHeight="15" x14ac:dyDescent="0.25"/>
  <cols>
    <col min="1" max="1" width="46.7109375" customWidth="1"/>
  </cols>
  <sheetData>
    <row r="3" spans="13:15" x14ac:dyDescent="0.25">
      <c r="N3" t="s">
        <v>8</v>
      </c>
    </row>
    <row r="4" spans="13:15" x14ac:dyDescent="0.25">
      <c r="M4" t="s">
        <v>18</v>
      </c>
      <c r="N4" s="1">
        <v>112300</v>
      </c>
      <c r="O4" s="3">
        <f>N4/$N$9</f>
        <v>0.29809068008738332</v>
      </c>
    </row>
    <row r="5" spans="13:15" x14ac:dyDescent="0.25">
      <c r="M5" t="s">
        <v>1</v>
      </c>
      <c r="N5" s="1">
        <v>9316</v>
      </c>
      <c r="O5" s="3">
        <f t="shared" ref="O5:O9" si="0">N5/$N$9</f>
        <v>2.4728519819181324E-2</v>
      </c>
    </row>
    <row r="6" spans="13:15" x14ac:dyDescent="0.25">
      <c r="M6" t="s">
        <v>19</v>
      </c>
      <c r="N6" s="1">
        <v>102965</v>
      </c>
      <c r="O6" s="3">
        <f t="shared" si="0"/>
        <v>0.27331172640425133</v>
      </c>
    </row>
    <row r="7" spans="13:15" x14ac:dyDescent="0.25">
      <c r="M7" t="s">
        <v>20</v>
      </c>
      <c r="N7" s="1">
        <v>101547</v>
      </c>
      <c r="O7" s="3">
        <f t="shared" si="0"/>
        <v>0.26954776750519599</v>
      </c>
    </row>
    <row r="8" spans="13:15" x14ac:dyDescent="0.25">
      <c r="M8" t="s">
        <v>21</v>
      </c>
      <c r="N8" s="1">
        <v>50603</v>
      </c>
      <c r="O8" s="3">
        <f t="shared" si="0"/>
        <v>0.13432130618398805</v>
      </c>
    </row>
    <row r="9" spans="13:15" x14ac:dyDescent="0.25">
      <c r="M9" t="s">
        <v>0</v>
      </c>
      <c r="N9" s="1">
        <v>376731</v>
      </c>
      <c r="O9" s="3">
        <f t="shared" si="0"/>
        <v>1</v>
      </c>
    </row>
  </sheetData>
  <pageMargins left="0.7" right="0.7" top="0.75" bottom="0.75" header="0.3" footer="0.3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L1:T35"/>
  <sheetViews>
    <sheetView workbookViewId="0">
      <selection activeCell="G34" sqref="G34"/>
    </sheetView>
  </sheetViews>
  <sheetFormatPr defaultRowHeight="15" x14ac:dyDescent="0.25"/>
  <cols>
    <col min="1" max="1" width="49.7109375" customWidth="1"/>
    <col min="2" max="2" width="4.42578125" customWidth="1"/>
  </cols>
  <sheetData>
    <row r="1" spans="12:19" ht="15" customHeight="1" x14ac:dyDescent="0.25"/>
    <row r="2" spans="12:19" ht="15" customHeight="1" x14ac:dyDescent="0.25"/>
    <row r="3" spans="12:19" ht="15" customHeight="1" x14ac:dyDescent="0.25"/>
    <row r="4" spans="12:19" ht="15" customHeight="1" x14ac:dyDescent="0.25"/>
    <row r="5" spans="12:19" ht="15" customHeight="1" x14ac:dyDescent="0.25">
      <c r="M5" t="s">
        <v>14</v>
      </c>
    </row>
    <row r="6" spans="12:19" ht="15" customHeight="1" x14ac:dyDescent="0.25">
      <c r="L6" t="s">
        <v>56</v>
      </c>
      <c r="M6" s="17">
        <f>S35</f>
        <v>42.088318295639731</v>
      </c>
      <c r="O6" s="7"/>
      <c r="P6" s="3"/>
      <c r="S6" s="3"/>
    </row>
    <row r="7" spans="12:19" ht="15" customHeight="1" x14ac:dyDescent="0.25">
      <c r="L7" t="s">
        <v>18</v>
      </c>
      <c r="M7" s="7">
        <v>25.618962578131345</v>
      </c>
      <c r="O7" s="7"/>
      <c r="P7" s="3"/>
      <c r="S7" s="3"/>
    </row>
    <row r="8" spans="12:19" ht="15" customHeight="1" x14ac:dyDescent="0.25">
      <c r="L8" t="s">
        <v>21</v>
      </c>
      <c r="M8" s="7">
        <v>33.003708281829418</v>
      </c>
      <c r="O8" s="7"/>
      <c r="P8" s="3"/>
      <c r="S8" s="3"/>
    </row>
    <row r="9" spans="12:19" ht="15" customHeight="1" x14ac:dyDescent="0.25">
      <c r="L9" t="s">
        <v>20</v>
      </c>
      <c r="M9" s="7">
        <v>53.636981645139358</v>
      </c>
      <c r="O9" s="7"/>
      <c r="P9" s="3"/>
      <c r="S9" s="3"/>
    </row>
    <row r="10" spans="12:19" ht="15" customHeight="1" x14ac:dyDescent="0.25">
      <c r="L10" t="s">
        <v>1</v>
      </c>
      <c r="M10" s="7">
        <v>58.548914659530183</v>
      </c>
      <c r="O10" s="7"/>
      <c r="P10" s="3"/>
      <c r="S10" s="3"/>
    </row>
    <row r="11" spans="12:19" ht="15" customHeight="1" x14ac:dyDescent="0.25">
      <c r="L11" t="s">
        <v>19</v>
      </c>
      <c r="M11" s="7">
        <v>59.602823777792437</v>
      </c>
      <c r="O11" s="7"/>
      <c r="P11" s="3"/>
      <c r="S11" s="3"/>
    </row>
    <row r="12" spans="12:19" ht="15" customHeight="1" x14ac:dyDescent="0.25"/>
    <row r="13" spans="12:19" ht="15" customHeight="1" x14ac:dyDescent="0.25"/>
    <row r="14" spans="12:19" ht="15" customHeight="1" x14ac:dyDescent="0.25"/>
    <row r="15" spans="12:19" ht="15" customHeight="1" x14ac:dyDescent="0.25"/>
    <row r="16" spans="12:19" ht="15" customHeight="1" x14ac:dyDescent="0.25"/>
    <row r="27" spans="13:20" x14ac:dyDescent="0.25">
      <c r="M27" s="18"/>
      <c r="N27" s="19" t="s">
        <v>18</v>
      </c>
      <c r="O27" s="19" t="s">
        <v>1</v>
      </c>
      <c r="P27" s="19" t="s">
        <v>19</v>
      </c>
      <c r="Q27" s="19" t="s">
        <v>20</v>
      </c>
      <c r="R27" s="19" t="s">
        <v>21</v>
      </c>
      <c r="S27" s="19" t="s">
        <v>0</v>
      </c>
      <c r="T27" s="15"/>
    </row>
    <row r="28" spans="13:20" x14ac:dyDescent="0.25">
      <c r="M28" s="18" t="s">
        <v>7</v>
      </c>
      <c r="N28" s="18"/>
      <c r="O28" s="18"/>
      <c r="P28" s="18"/>
      <c r="Q28" s="18"/>
      <c r="R28" s="18"/>
      <c r="S28" s="18"/>
    </row>
    <row r="29" spans="13:20" x14ac:dyDescent="0.25">
      <c r="M29" s="18" t="s">
        <v>8</v>
      </c>
      <c r="N29" s="18">
        <v>112300</v>
      </c>
      <c r="O29" s="18">
        <v>9316</v>
      </c>
      <c r="P29" s="18">
        <v>102965</v>
      </c>
      <c r="Q29" s="18">
        <v>101547</v>
      </c>
      <c r="R29" s="18">
        <v>50603</v>
      </c>
      <c r="S29" s="18">
        <v>376731</v>
      </c>
    </row>
    <row r="30" spans="13:20" x14ac:dyDescent="0.25">
      <c r="M30" s="18" t="s">
        <v>9</v>
      </c>
      <c r="N30" s="18">
        <v>105950</v>
      </c>
      <c r="O30" s="18">
        <v>8501</v>
      </c>
      <c r="P30" s="18">
        <v>29852</v>
      </c>
      <c r="Q30" s="18">
        <v>81959</v>
      </c>
      <c r="R30" s="18">
        <v>22669</v>
      </c>
      <c r="S30" s="18">
        <v>248931</v>
      </c>
    </row>
    <row r="31" spans="13:20" x14ac:dyDescent="0.25">
      <c r="M31" s="19" t="s">
        <v>10</v>
      </c>
      <c r="N31" s="19">
        <v>36957</v>
      </c>
      <c r="O31" s="19">
        <v>3363</v>
      </c>
      <c r="P31" s="19">
        <v>15157</v>
      </c>
      <c r="Q31" s="19">
        <v>33833</v>
      </c>
      <c r="R31" s="19">
        <v>11326</v>
      </c>
      <c r="S31" s="19">
        <v>100636</v>
      </c>
    </row>
    <row r="32" spans="13:20" hidden="1" x14ac:dyDescent="0.25">
      <c r="M32" s="18" t="s">
        <v>11</v>
      </c>
      <c r="N32" s="18"/>
      <c r="O32" s="18"/>
      <c r="P32" s="18"/>
      <c r="Q32" s="18"/>
      <c r="R32" s="18"/>
      <c r="S32" s="18"/>
    </row>
    <row r="33" spans="13:19" hidden="1" x14ac:dyDescent="0.25">
      <c r="M33" s="18" t="s">
        <v>12</v>
      </c>
      <c r="N33" s="18">
        <v>27489</v>
      </c>
      <c r="O33" s="18">
        <v>1394</v>
      </c>
      <c r="P33" s="18">
        <v>6123</v>
      </c>
      <c r="Q33" s="18">
        <v>15686</v>
      </c>
      <c r="R33" s="18">
        <v>7589</v>
      </c>
      <c r="S33" s="18">
        <v>58281</v>
      </c>
    </row>
    <row r="34" spans="13:19" x14ac:dyDescent="0.25">
      <c r="M34" s="19" t="s">
        <v>13</v>
      </c>
      <c r="N34" s="19">
        <v>9468</v>
      </c>
      <c r="O34" s="19">
        <v>1969</v>
      </c>
      <c r="P34" s="19">
        <v>9034</v>
      </c>
      <c r="Q34" s="19">
        <v>18147</v>
      </c>
      <c r="R34" s="19">
        <v>3738</v>
      </c>
      <c r="S34" s="19">
        <v>42356</v>
      </c>
    </row>
    <row r="35" spans="13:19" x14ac:dyDescent="0.25">
      <c r="N35" s="16">
        <f>SUM(N34/N31)*100</f>
        <v>25.618962578131345</v>
      </c>
      <c r="O35" s="16">
        <f t="shared" ref="O35:S35" si="0">SUM(O34/O31)*100</f>
        <v>58.548914659530183</v>
      </c>
      <c r="P35" s="7">
        <f t="shared" si="0"/>
        <v>59.602823777792437</v>
      </c>
      <c r="Q35" s="7">
        <f t="shared" si="0"/>
        <v>53.636981645139358</v>
      </c>
      <c r="R35" s="7">
        <f t="shared" si="0"/>
        <v>33.003708281829418</v>
      </c>
      <c r="S35" s="17">
        <f t="shared" si="0"/>
        <v>42.088318295639731</v>
      </c>
    </row>
  </sheetData>
  <sortState xmlns:xlrd2="http://schemas.microsoft.com/office/spreadsheetml/2017/richdata2" ref="L6:M11">
    <sortCondition ref="M6:M11"/>
  </sortState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Bus Demog</vt:lpstr>
      <vt:lpstr>Bus Surveys</vt:lpstr>
      <vt:lpstr>Financial Sector</vt:lpstr>
      <vt:lpstr>Table 2.1</vt:lpstr>
      <vt:lpstr>P-INTSS2018-2020TBL4.2</vt:lpstr>
      <vt:lpstr>Figure 2.4 old</vt:lpstr>
      <vt:lpstr>Figure 2.7 old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Donal O'Leary</cp:lastModifiedBy>
  <cp:lastPrinted>2019-12-16T14:28:41Z</cp:lastPrinted>
  <dcterms:created xsi:type="dcterms:W3CDTF">2013-09-09T14:11:09Z</dcterms:created>
  <dcterms:modified xsi:type="dcterms:W3CDTF">2022-04-07T09:00:07Z</dcterms:modified>
</cp:coreProperties>
</file>