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M:\Govtacc\govtacc share\GFS publication\electronic release files\Annual Releases\2026 April Publication\EDP Additional Tables\"/>
    </mc:Choice>
  </mc:AlternateContent>
  <xr:revisionPtr revIDLastSave="0" documentId="8_{F91C105A-43D4-497F-BE89-6E02DDF47C3B}" xr6:coauthVersionLast="47" xr6:coauthVersionMax="47" xr10:uidLastSave="{00000000-0000-0000-0000-000000000000}"/>
  <bookViews>
    <workbookView xWindow="1170" yWindow="720" windowWidth="14430" windowHeight="15480" activeTab="1" xr2:uid="{B0263BB6-EE45-4234-B300-459E00F05352}"/>
  </bookViews>
  <sheets>
    <sheet name="Readme" sheetId="2" r:id="rId1"/>
    <sheet name="PPPs and Concessions" sheetId="1" r:id="rId2"/>
  </sheets>
  <externalReferences>
    <externalReference r:id="rId3"/>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K5" i="1"/>
  <c r="L5" i="1"/>
  <c r="M5" i="1"/>
  <c r="I5" i="1"/>
  <c r="J8" i="1"/>
  <c r="K8" i="1"/>
  <c r="L8" i="1"/>
  <c r="M8" i="1"/>
  <c r="I8" i="1"/>
  <c r="J7" i="1"/>
  <c r="K7" i="1"/>
  <c r="L7" i="1"/>
  <c r="M7" i="1"/>
  <c r="I7" i="1"/>
  <c r="J6" i="1"/>
  <c r="K6" i="1"/>
  <c r="L6" i="1"/>
  <c r="M6" i="1"/>
  <c r="I6" i="1"/>
  <c r="J18" i="1" l="1"/>
  <c r="K18" i="1"/>
  <c r="L18" i="1"/>
  <c r="M18" i="1"/>
  <c r="I18" i="1"/>
  <c r="E18" i="1" l="1"/>
  <c r="F18" i="1"/>
  <c r="G18" i="1"/>
  <c r="H18" i="1"/>
  <c r="C18" i="1" l="1"/>
  <c r="H22" i="1" l="1"/>
  <c r="G22" i="1"/>
  <c r="F22" i="1"/>
  <c r="E22" i="1"/>
  <c r="D22" i="1"/>
  <c r="M21" i="1"/>
  <c r="M22" i="1" s="1"/>
  <c r="L21" i="1"/>
  <c r="L22" i="1" s="1"/>
  <c r="K21" i="1"/>
  <c r="K22" i="1" s="1"/>
  <c r="J21" i="1"/>
  <c r="J22" i="1" s="1"/>
  <c r="I21" i="1"/>
  <c r="I22" i="1" s="1"/>
  <c r="C21" i="1"/>
  <c r="C22" i="1" s="1"/>
  <c r="F6" i="1" l="1"/>
  <c r="E6" i="1"/>
  <c r="G6" i="1" l="1"/>
  <c r="F7" i="1"/>
  <c r="F10" i="1" s="1"/>
  <c r="H6" i="1"/>
  <c r="G7" i="1"/>
  <c r="G10" i="1" s="1"/>
  <c r="E8" i="1"/>
  <c r="F8" i="1"/>
  <c r="G8" i="1"/>
  <c r="H7" i="1"/>
  <c r="H10" i="1" s="1"/>
  <c r="H8" i="1"/>
  <c r="E7" i="1"/>
  <c r="E10" i="1" s="1"/>
  <c r="D7" i="1" l="1"/>
  <c r="D10" i="1" s="1"/>
  <c r="D6" i="1"/>
  <c r="D11" i="1" s="1"/>
  <c r="J10" i="1" l="1"/>
  <c r="K10" i="1"/>
  <c r="L10" i="1"/>
  <c r="M10" i="1"/>
  <c r="I10" i="1"/>
  <c r="C7" i="1"/>
  <c r="C10" i="1" s="1"/>
  <c r="D12" i="1"/>
  <c r="C6" i="1" l="1"/>
  <c r="M11" i="1" l="1"/>
  <c r="M12" i="1" s="1"/>
  <c r="L11" i="1"/>
  <c r="L12" i="1" s="1"/>
  <c r="K11" i="1"/>
  <c r="K12" i="1" s="1"/>
  <c r="J11" i="1"/>
  <c r="J12" i="1" s="1"/>
  <c r="I11" i="1"/>
  <c r="I12" i="1" s="1"/>
  <c r="H5" i="1" l="1"/>
  <c r="H11" i="1" s="1"/>
  <c r="H12" i="1" s="1"/>
  <c r="G5" i="1"/>
  <c r="G11" i="1" s="1"/>
  <c r="G12" i="1" s="1"/>
  <c r="F5" i="1"/>
  <c r="F11" i="1" s="1"/>
  <c r="F12" i="1" s="1"/>
  <c r="E5" i="1"/>
  <c r="E11" i="1" s="1"/>
  <c r="E12" i="1" s="1"/>
  <c r="C5" i="1"/>
  <c r="D5" i="1"/>
  <c r="D8" i="1" l="1"/>
  <c r="C8" i="1"/>
  <c r="C11" i="1" s="1"/>
  <c r="C12" i="1" s="1"/>
</calcChain>
</file>

<file path=xl/sharedStrings.xml><?xml version="1.0" encoding="utf-8"?>
<sst xmlns="http://schemas.openxmlformats.org/spreadsheetml/2006/main" count="94" uniqueCount="42">
  <si>
    <t>PPPs</t>
  </si>
  <si>
    <t>Financial data (€million)</t>
  </si>
  <si>
    <t>National accounts treatment</t>
  </si>
  <si>
    <t xml:space="preserve">Project type </t>
  </si>
  <si>
    <t>Sponsoring Authority</t>
  </si>
  <si>
    <r>
      <t>Contractual capital value</t>
    </r>
    <r>
      <rPr>
        <b/>
        <vertAlign val="superscript"/>
        <sz val="8"/>
        <rFont val="Arial"/>
        <family val="2"/>
      </rPr>
      <t xml:space="preserve"> 1</t>
    </r>
  </si>
  <si>
    <r>
      <t xml:space="preserve">Total investment to date </t>
    </r>
    <r>
      <rPr>
        <b/>
        <vertAlign val="superscript"/>
        <sz val="8"/>
        <rFont val="Arial"/>
        <family val="2"/>
      </rPr>
      <t>2</t>
    </r>
  </si>
  <si>
    <t>Unitary Charge Payments</t>
  </si>
  <si>
    <r>
      <t xml:space="preserve">Other payments by government </t>
    </r>
    <r>
      <rPr>
        <b/>
        <vertAlign val="superscript"/>
        <sz val="8"/>
        <rFont val="Arial"/>
        <family val="2"/>
      </rPr>
      <t>3</t>
    </r>
  </si>
  <si>
    <t>Treatment in national accounts and EDP</t>
  </si>
  <si>
    <t>Total other payments to date</t>
  </si>
  <si>
    <t>on/off S.13</t>
  </si>
  <si>
    <t>risks borne by general government   yes/no</t>
  </si>
  <si>
    <t>construction risk</t>
  </si>
  <si>
    <t>demand risk</t>
  </si>
  <si>
    <t>availability risk</t>
  </si>
  <si>
    <t>guarantees</t>
  </si>
  <si>
    <t>early termination  clauses</t>
  </si>
  <si>
    <t>other risks</t>
  </si>
  <si>
    <t>Road</t>
  </si>
  <si>
    <t>Transport Infrastructure Ireland</t>
  </si>
  <si>
    <t>off</t>
  </si>
  <si>
    <t>No</t>
  </si>
  <si>
    <t>Yes</t>
  </si>
  <si>
    <t>School/College</t>
  </si>
  <si>
    <t>Department of Education &amp; DFHERIS</t>
  </si>
  <si>
    <t>Water/Sewage Treatment</t>
  </si>
  <si>
    <t>DHPLG/Local Govt</t>
  </si>
  <si>
    <t>on</t>
  </si>
  <si>
    <t>Other public facilities</t>
  </si>
  <si>
    <t>Various</t>
  </si>
  <si>
    <t>On government balance sheet</t>
  </si>
  <si>
    <t>Off government balance sheet</t>
  </si>
  <si>
    <t>Total</t>
  </si>
  <si>
    <t>Concessions</t>
  </si>
  <si>
    <r>
      <t xml:space="preserve">Contractual capital value </t>
    </r>
    <r>
      <rPr>
        <b/>
        <vertAlign val="superscript"/>
        <sz val="8"/>
        <rFont val="Arial"/>
        <family val="2"/>
      </rPr>
      <t>1</t>
    </r>
  </si>
  <si>
    <r>
      <t>Other payments by government</t>
    </r>
    <r>
      <rPr>
        <b/>
        <vertAlign val="superscript"/>
        <sz val="8"/>
        <rFont val="Arial"/>
        <family val="2"/>
      </rPr>
      <t xml:space="preserve"> 3</t>
    </r>
  </si>
  <si>
    <t>These data are consistent with those reported to Eurostat under the Excessive Deficit Procedure notification for end March 2025.</t>
  </si>
  <si>
    <r>
      <rPr>
        <vertAlign val="superscript"/>
        <sz val="8"/>
        <color theme="1"/>
        <rFont val="Arial"/>
        <family val="2"/>
      </rPr>
      <t xml:space="preserve">1 </t>
    </r>
    <r>
      <rPr>
        <sz val="8"/>
        <color theme="1"/>
        <rFont val="Arial"/>
        <family val="2"/>
      </rPr>
      <t xml:space="preserve">The figures reported for contractual capital value of PPP projects reflect nominal design and construction value. </t>
    </r>
  </si>
  <si>
    <r>
      <rPr>
        <vertAlign val="superscript"/>
        <sz val="8"/>
        <color theme="1"/>
        <rFont val="Arial"/>
        <family val="2"/>
      </rPr>
      <t>2</t>
    </r>
    <r>
      <rPr>
        <sz val="8"/>
        <color theme="1"/>
        <rFont val="Arial"/>
        <family val="2"/>
      </rPr>
      <t xml:space="preserve"> Reported under EDP for 'on-balance sheet' projects only</t>
    </r>
  </si>
  <si>
    <r>
      <rPr>
        <vertAlign val="superscript"/>
        <sz val="8"/>
        <color theme="1"/>
        <rFont val="Arial"/>
        <family val="2"/>
      </rPr>
      <t>3</t>
    </r>
    <r>
      <rPr>
        <sz val="8"/>
        <color theme="1"/>
        <rFont val="Arial"/>
        <family val="2"/>
      </rPr>
      <t xml:space="preserve"> e.g. VAT, variation payments.</t>
    </r>
  </si>
  <si>
    <r>
      <rPr>
        <b/>
        <sz val="8"/>
        <color theme="1"/>
        <rFont val="Arial"/>
        <family val="2"/>
      </rPr>
      <t>Public Private Partnerships (PPPs) and Concessions</t>
    </r>
    <r>
      <rPr>
        <sz val="8"/>
        <color theme="1"/>
        <rFont val="Arial"/>
        <family val="2"/>
      </rPr>
      <t xml:space="preserve">
The terms “PPP” and concessions are used to describe long-term contractual arrangements between a government body and a private operator for the provision of a public asset and related services.  A key distinction between a PPP and a concession is that in a PPP arrangement the majority of payments to the private partner are made by government while in a concession the majority of payments come from the end users of the asset.
The figures shown in this table for the value of off-balance sheet PPPs and concessions previously included both PPPs and some concession projects which had been historically recorded as PPPs in Ireland’s reporting to Eurostat.  Following the Eurostat dialogue visit to Ireland in 2017 it was clarified that only genuine PPPs and not concessions should be included in the EDP reporting to Eurostat on contingent liabilities of Member States.  For completeness, in this table all off-balance sheet PPPs and concessions are now shown as part of the national reporting of contingent liabilities, resulting in an increase in the overall total to that previously reported. The Eurostat total of contingent liabilities which is based on PPPs, not including concessions, is therefore lower in EU and Department of Finance publications as a result of the exclusion of concession projects from this total.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</si>
</sst>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0" x14ac:knownFonts="1">
    <font>
      <sz val="11"/>
      <color theme="1"/>
      <name val="Aptos Narrow"/>
      <family val="2"/>
      <scheme val="minor"/>
    </font>
    <font>
      <sz val="11"/>
      <color theme="1"/>
      <name val="Aptos Narrow"/>
      <family val="2"/>
      <scheme val="minor"/>
    </font>
    <font>
      <b/>
      <sz val="8"/>
      <name val="Arial"/>
      <family val="2"/>
    </font>
    <font>
      <b/>
      <vertAlign val="superscript"/>
      <sz val="8"/>
      <name val="Arial"/>
      <family val="2"/>
    </font>
    <font>
      <sz val="8"/>
      <color theme="1"/>
      <name val="Arial"/>
      <family val="2"/>
    </font>
    <font>
      <sz val="8"/>
      <name val="Arial"/>
      <family val="2"/>
    </font>
    <font>
      <i/>
      <sz val="8"/>
      <name val="Arial"/>
      <family val="2"/>
    </font>
    <font>
      <i/>
      <sz val="8"/>
      <color theme="1"/>
      <name val="Arial"/>
      <family val="2"/>
    </font>
    <font>
      <b/>
      <sz val="8"/>
      <color theme="1"/>
      <name val="Arial"/>
      <family val="2"/>
    </font>
    <font>
      <vertAlign val="superscript"/>
      <sz val="8"/>
      <color theme="1"/>
      <name val="Arial"/>
      <family val="2"/>
    </font>
  </fonts>
  <fills count="2">
    <fill>
      <patternFill patternType="none"/>
    </fill>
    <fill>
      <patternFill patternType="gray125"/>
    </fill>
  </fills>
  <borders count="20">
    <border>
      <left/>
      <right/>
      <top/>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3" fontId="2" fillId="0" borderId="11" xfId="0" applyNumberFormat="1" applyFont="1" applyBorder="1" applyAlignment="1">
      <alignment horizontal="left" vertical="center" wrapText="1"/>
    </xf>
    <xf numFmtId="0" fontId="2" fillId="0" borderId="11" xfId="0" applyFont="1" applyBorder="1" applyAlignment="1">
      <alignment horizontal="left" vertical="center" wrapText="1"/>
    </xf>
    <xf numFmtId="164" fontId="5" fillId="0" borderId="10" xfId="1" applyNumberFormat="1" applyFont="1" applyFill="1" applyBorder="1" applyAlignment="1" applyProtection="1">
      <alignment horizontal="left"/>
      <protection locked="0"/>
    </xf>
    <xf numFmtId="165" fontId="5" fillId="0" borderId="10" xfId="1" applyNumberFormat="1" applyFont="1" applyFill="1" applyBorder="1" applyAlignment="1" applyProtection="1">
      <alignment horizontal="right"/>
      <protection locked="0"/>
    </xf>
    <xf numFmtId="0" fontId="4" fillId="0" borderId="10" xfId="0" applyFont="1" applyBorder="1" applyAlignment="1">
      <alignment horizontal="left"/>
    </xf>
    <xf numFmtId="0" fontId="4" fillId="0" borderId="10" xfId="0" applyFont="1" applyBorder="1" applyAlignment="1">
      <alignment horizontal="left" vertical="center"/>
    </xf>
    <xf numFmtId="164" fontId="5" fillId="0" borderId="10" xfId="1" applyNumberFormat="1" applyFont="1" applyFill="1" applyBorder="1" applyAlignment="1" applyProtection="1">
      <alignment horizontal="left" vertical="center"/>
      <protection locked="0"/>
    </xf>
    <xf numFmtId="0" fontId="5" fillId="0" borderId="10" xfId="0" applyFont="1" applyBorder="1" applyAlignment="1" applyProtection="1">
      <alignment horizontal="left"/>
      <protection locked="0"/>
    </xf>
    <xf numFmtId="0" fontId="4" fillId="0" borderId="10" xfId="0" applyFont="1" applyBorder="1" applyAlignment="1">
      <alignment horizontal="right"/>
    </xf>
    <xf numFmtId="165" fontId="5" fillId="0" borderId="10" xfId="0" applyNumberFormat="1" applyFont="1" applyBorder="1" applyAlignment="1" applyProtection="1">
      <alignment horizontal="right"/>
      <protection locked="0"/>
    </xf>
    <xf numFmtId="0" fontId="5" fillId="0" borderId="10" xfId="0" applyFont="1" applyBorder="1" applyAlignment="1" applyProtection="1">
      <alignment horizontal="left" vertical="center"/>
      <protection locked="0"/>
    </xf>
    <xf numFmtId="0" fontId="6" fillId="0" borderId="10" xfId="0" applyFont="1" applyBorder="1" applyAlignment="1" applyProtection="1">
      <alignment horizontal="left"/>
      <protection locked="0"/>
    </xf>
    <xf numFmtId="165" fontId="7" fillId="0" borderId="10" xfId="0" applyNumberFormat="1" applyFont="1" applyBorder="1" applyAlignment="1">
      <alignment horizontal="right"/>
    </xf>
    <xf numFmtId="165" fontId="6" fillId="0" borderId="10" xfId="0" applyNumberFormat="1" applyFont="1" applyBorder="1" applyAlignment="1" applyProtection="1">
      <alignment horizontal="right"/>
      <protection locked="0"/>
    </xf>
    <xf numFmtId="0" fontId="6" fillId="0" borderId="12" xfId="0" applyFont="1" applyBorder="1" applyAlignment="1" applyProtection="1">
      <alignment horizontal="center"/>
      <protection locked="0"/>
    </xf>
    <xf numFmtId="0" fontId="6" fillId="0" borderId="13" xfId="0" applyFont="1" applyBorder="1" applyProtection="1">
      <protection locked="0"/>
    </xf>
    <xf numFmtId="0" fontId="6" fillId="0" borderId="14" xfId="0" applyFont="1" applyBorder="1" applyProtection="1">
      <protection locked="0"/>
    </xf>
    <xf numFmtId="0" fontId="7" fillId="0" borderId="10" xfId="0" applyFont="1" applyBorder="1" applyAlignment="1">
      <alignment horizontal="left"/>
    </xf>
    <xf numFmtId="0" fontId="6" fillId="0" borderId="15" xfId="0" applyFont="1" applyBorder="1" applyAlignment="1" applyProtection="1">
      <alignment horizontal="center"/>
      <protection locked="0"/>
    </xf>
    <xf numFmtId="0" fontId="6" fillId="0" borderId="0" xfId="0" applyFont="1" applyProtection="1">
      <protection locked="0"/>
    </xf>
    <xf numFmtId="0" fontId="6" fillId="0" borderId="16" xfId="0" applyFont="1" applyBorder="1" applyProtection="1">
      <protection locked="0"/>
    </xf>
    <xf numFmtId="0" fontId="2" fillId="0" borderId="11" xfId="0" applyFont="1" applyBorder="1" applyAlignment="1" applyProtection="1">
      <alignment horizontal="left"/>
      <protection locked="0"/>
    </xf>
    <xf numFmtId="0" fontId="8" fillId="0" borderId="11" xfId="0" applyFont="1" applyBorder="1" applyAlignment="1">
      <alignment horizontal="left"/>
    </xf>
    <xf numFmtId="165" fontId="8" fillId="0" borderId="11" xfId="0" applyNumberFormat="1" applyFont="1" applyBorder="1" applyAlignment="1">
      <alignment horizontal="right"/>
    </xf>
    <xf numFmtId="165" fontId="2" fillId="0" borderId="11" xfId="0" applyNumberFormat="1" applyFont="1" applyBorder="1" applyAlignment="1" applyProtection="1">
      <alignment horizontal="right"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165" fontId="5" fillId="0" borderId="10" xfId="0" applyNumberFormat="1" applyFont="1" applyBorder="1" applyAlignment="1">
      <alignment horizontal="right"/>
    </xf>
    <xf numFmtId="3" fontId="5" fillId="0" borderId="10" xfId="0" applyNumberFormat="1" applyFont="1" applyBorder="1" applyAlignment="1" applyProtection="1">
      <alignment horizontal="right"/>
      <protection locked="0"/>
    </xf>
    <xf numFmtId="0" fontId="4" fillId="0" borderId="0" xfId="0" applyFont="1" applyAlignment="1">
      <alignment wrapText="1"/>
    </xf>
    <xf numFmtId="0" fontId="4"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3" fontId="2" fillId="0" borderId="9" xfId="0" applyNumberFormat="1" applyFont="1" applyBorder="1" applyAlignment="1">
      <alignment horizontal="left" vertical="center" wrapText="1"/>
    </xf>
    <xf numFmtId="3" fontId="2" fillId="0" borderId="10" xfId="0" applyNumberFormat="1" applyFont="1" applyBorder="1" applyAlignment="1">
      <alignment horizontal="left" vertical="center" wrapText="1"/>
    </xf>
    <xf numFmtId="3" fontId="2" fillId="0" borderId="11" xfId="0" applyNumberFormat="1" applyFont="1" applyBorder="1" applyAlignment="1">
      <alignment horizontal="left" vertical="center" wrapText="1"/>
    </xf>
    <xf numFmtId="3" fontId="2" fillId="0" borderId="9" xfId="0" applyNumberFormat="1" applyFont="1" applyBorder="1" applyAlignment="1">
      <alignment horizontal="right" vertical="center" wrapText="1"/>
    </xf>
    <xf numFmtId="3" fontId="2" fillId="0" borderId="10" xfId="0" applyNumberFormat="1" applyFont="1" applyBorder="1" applyAlignment="1">
      <alignment horizontal="right" vertical="center" wrapText="1"/>
    </xf>
    <xf numFmtId="3" fontId="2" fillId="0" borderId="11" xfId="0" applyNumberFormat="1" applyFont="1" applyBorder="1" applyAlignment="1">
      <alignment horizontal="right" vertical="center" wrapText="1"/>
    </xf>
    <xf numFmtId="3"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 fontId="2" fillId="0" borderId="9" xfId="0" applyNumberFormat="1" applyFont="1" applyBorder="1" applyAlignment="1">
      <alignment horizontal="right" vertical="center" wrapText="1"/>
    </xf>
    <xf numFmtId="1" fontId="2" fillId="0" borderId="11" xfId="0" applyNumberFormat="1" applyFont="1" applyBorder="1" applyAlignment="1">
      <alignment horizontal="right" vertical="center" wrapText="1"/>
    </xf>
    <xf numFmtId="0" fontId="4" fillId="0" borderId="0" xfId="0" applyFont="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Public\Common\E.D.P\CSO%20EDP%20transmissions\2026-03%20March\Annex%203%20working%20files\Annex_3-EDP_quest_tables_20260331%20-%20WORKING%20FILE.xlsx" TargetMode="External"/><Relationship Id="rId1" Type="http://schemas.openxmlformats.org/officeDocument/2006/relationships/externalLinkPath" Target="/Public/Common/E.D.P/CSO%20EDP%20transmissions/2026-03%20March/Annex%203%20working%20files/Annex_3-EDP_quest_tables_20260331%20-%20WORKING%20F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ovtacc/govtacc%20share/GFS%20publication/Data%20sources/Contingent%20Liabilities/PPPs%20and%20concessions%20summary%20figure%20from%20Annex%203%20March%20202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Public\Common\E.D.P\CSO%20EDP%20transmissions\2026-03%20March\Annex%203%20working%20files\Table%2011\Returns%20received\20260227%20PPPs%20Transport%20Infrastructure%20Ireland%20EDP%20Questionnaire%20-%20Concessions%20for%20GFS%20release.xlsx" TargetMode="External"/><Relationship Id="rId1" Type="http://schemas.openxmlformats.org/officeDocument/2006/relationships/externalLinkPath" Target="/Public/Common/E.D.P/CSO%20EDP%20transmissions/2026-03%20March/Annex%203%20working%20files/Table%2011/Returns%20received/20260227%20PPPs%20Transport%20Infrastructure%20Ireland%20EDP%20Questionnaire%20-%20Concessions%20for%20GFS%20rele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Cover page"/>
      <sheetName val="Vchecks"/>
      <sheetName val="Table 1.1"/>
      <sheetName val="Table 1.2"/>
      <sheetName val="Table 2.1"/>
      <sheetName val="Table 2.2"/>
      <sheetName val="Table 3"/>
      <sheetName val="Table 4"/>
      <sheetName val="Table 5"/>
      <sheetName val="Table 6"/>
      <sheetName val="Table 7"/>
      <sheetName val="Table 8"/>
      <sheetName val="Table 9.1"/>
      <sheetName val="Table 9.2"/>
      <sheetName val="Table 9.3"/>
      <sheetName val="Table 9.4"/>
      <sheetName val="Table 10.1"/>
      <sheetName val="Table 10.2"/>
      <sheetName val="Table 11"/>
      <sheetName val="Table 12"/>
      <sheetName val="Table 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9">
          <cell r="M19">
            <v>521.20000000000005</v>
          </cell>
          <cell r="R19">
            <v>0</v>
          </cell>
          <cell r="U19">
            <v>0</v>
          </cell>
          <cell r="V19">
            <v>0</v>
          </cell>
          <cell r="W19">
            <v>0</v>
          </cell>
          <cell r="X19">
            <v>0</v>
          </cell>
        </row>
        <row r="20">
          <cell r="M20">
            <v>382.5</v>
          </cell>
          <cell r="R20">
            <v>0</v>
          </cell>
          <cell r="U20">
            <v>0</v>
          </cell>
          <cell r="V20">
            <v>0</v>
          </cell>
          <cell r="W20">
            <v>0</v>
          </cell>
          <cell r="X20">
            <v>0</v>
          </cell>
        </row>
        <row r="21">
          <cell r="M21">
            <v>271.3</v>
          </cell>
          <cell r="R21">
            <v>0</v>
          </cell>
          <cell r="U21">
            <v>32.988365770000001</v>
          </cell>
          <cell r="V21">
            <v>33.098093349999999</v>
          </cell>
          <cell r="W21">
            <v>32.984373269999999</v>
          </cell>
          <cell r="X21">
            <v>35.587562009999999</v>
          </cell>
        </row>
        <row r="22">
          <cell r="M22">
            <v>234.5</v>
          </cell>
          <cell r="R22">
            <v>0</v>
          </cell>
          <cell r="U22">
            <v>5.7800470800000001</v>
          </cell>
          <cell r="V22">
            <v>18.218693379999998</v>
          </cell>
          <cell r="W22">
            <v>18.261687779999999</v>
          </cell>
          <cell r="X22">
            <v>19.378668570000002</v>
          </cell>
        </row>
        <row r="23">
          <cell r="M23">
            <v>219.06</v>
          </cell>
          <cell r="R23">
            <v>0</v>
          </cell>
          <cell r="U23">
            <v>22.791357290000001</v>
          </cell>
          <cell r="V23">
            <v>22.825498039999999</v>
          </cell>
          <cell r="W23">
            <v>22.648442370000001</v>
          </cell>
          <cell r="X23">
            <v>24.552654159999999</v>
          </cell>
        </row>
        <row r="24">
          <cell r="M24">
            <v>119.91833713644422</v>
          </cell>
          <cell r="R24">
            <v>0</v>
          </cell>
          <cell r="U24">
            <v>16.234218479999999</v>
          </cell>
          <cell r="V24">
            <v>16.211821150000002</v>
          </cell>
          <cell r="W24">
            <v>16.036656299999997</v>
          </cell>
          <cell r="X24">
            <v>17.325637469999997</v>
          </cell>
        </row>
        <row r="25">
          <cell r="M25">
            <v>150.6</v>
          </cell>
          <cell r="R25">
            <v>0</v>
          </cell>
          <cell r="U25">
            <v>0</v>
          </cell>
          <cell r="V25">
            <v>9.3971183399999987</v>
          </cell>
          <cell r="W25">
            <v>11.499410720000002</v>
          </cell>
          <cell r="X25">
            <v>12.620966919999997</v>
          </cell>
        </row>
        <row r="26">
          <cell r="M26">
            <v>100</v>
          </cell>
          <cell r="R26">
            <v>0</v>
          </cell>
          <cell r="U26">
            <v>14.7</v>
          </cell>
          <cell r="V26">
            <v>14.8</v>
          </cell>
          <cell r="W26">
            <v>14.96</v>
          </cell>
          <cell r="X26">
            <v>15.2</v>
          </cell>
        </row>
        <row r="27">
          <cell r="M27">
            <v>81.7</v>
          </cell>
          <cell r="R27">
            <v>22.71</v>
          </cell>
          <cell r="U27">
            <v>12.054</v>
          </cell>
          <cell r="V27">
            <v>11.8</v>
          </cell>
          <cell r="W27">
            <v>11.9</v>
          </cell>
          <cell r="X27">
            <v>12.4</v>
          </cell>
        </row>
        <row r="28">
          <cell r="M28">
            <v>63.7</v>
          </cell>
          <cell r="R28">
            <v>0</v>
          </cell>
          <cell r="U28">
            <v>10.88</v>
          </cell>
          <cell r="V28">
            <v>10.9</v>
          </cell>
          <cell r="W28">
            <v>10.9</v>
          </cell>
          <cell r="X28">
            <v>11.1</v>
          </cell>
        </row>
        <row r="29">
          <cell r="M29">
            <v>61.3</v>
          </cell>
          <cell r="R29">
            <v>0</v>
          </cell>
          <cell r="U29">
            <v>7.51</v>
          </cell>
          <cell r="V29">
            <v>7.5</v>
          </cell>
          <cell r="W29">
            <v>7.48</v>
          </cell>
          <cell r="X29">
            <v>7.6</v>
          </cell>
        </row>
        <row r="30">
          <cell r="M30">
            <v>59.9</v>
          </cell>
          <cell r="R30">
            <v>23</v>
          </cell>
          <cell r="U30">
            <v>9.14</v>
          </cell>
          <cell r="V30">
            <v>9.1</v>
          </cell>
          <cell r="W30">
            <v>9.1</v>
          </cell>
          <cell r="X30">
            <v>9.5</v>
          </cell>
        </row>
        <row r="31">
          <cell r="M31">
            <v>91.1</v>
          </cell>
          <cell r="R31">
            <v>0</v>
          </cell>
          <cell r="U31">
            <v>5.39</v>
          </cell>
          <cell r="V31">
            <v>9.4</v>
          </cell>
          <cell r="W31">
            <v>9.6199999999999992</v>
          </cell>
          <cell r="X31">
            <v>9.8000000000000007</v>
          </cell>
        </row>
        <row r="32">
          <cell r="M32">
            <v>51.4</v>
          </cell>
          <cell r="R32">
            <v>65</v>
          </cell>
          <cell r="U32">
            <v>6.84</v>
          </cell>
          <cell r="V32">
            <v>6.8</v>
          </cell>
          <cell r="W32">
            <v>6.89</v>
          </cell>
          <cell r="X32">
            <v>6.76</v>
          </cell>
        </row>
        <row r="33">
          <cell r="M33">
            <v>49.3</v>
          </cell>
          <cell r="R33">
            <v>0</v>
          </cell>
          <cell r="U33">
            <v>8.3000000000000007</v>
          </cell>
          <cell r="V33">
            <v>8.3000000000000007</v>
          </cell>
          <cell r="W33">
            <v>8.3109999999999999</v>
          </cell>
          <cell r="X33">
            <v>8.4440000000000008</v>
          </cell>
        </row>
        <row r="34">
          <cell r="M34">
            <v>219.45</v>
          </cell>
          <cell r="R34">
            <v>0</v>
          </cell>
          <cell r="U34">
            <v>0</v>
          </cell>
          <cell r="V34">
            <v>0</v>
          </cell>
          <cell r="W34">
            <v>15.476000000000001</v>
          </cell>
          <cell r="X34">
            <v>20.228000000000002</v>
          </cell>
        </row>
        <row r="35">
          <cell r="M35">
            <v>189.8</v>
          </cell>
          <cell r="R35" t="str">
            <v>n/a</v>
          </cell>
          <cell r="U35">
            <v>23.5</v>
          </cell>
          <cell r="V35">
            <v>23.6</v>
          </cell>
          <cell r="W35">
            <v>23.2</v>
          </cell>
          <cell r="X35">
            <v>23.6</v>
          </cell>
        </row>
        <row r="36">
          <cell r="M36">
            <v>149.9</v>
          </cell>
          <cell r="R36">
            <v>0</v>
          </cell>
          <cell r="U36">
            <v>12.86</v>
          </cell>
          <cell r="V36">
            <v>14.03</v>
          </cell>
          <cell r="W36">
            <v>15.67</v>
          </cell>
          <cell r="X36">
            <v>14.73</v>
          </cell>
        </row>
        <row r="37">
          <cell r="M37">
            <v>132.4</v>
          </cell>
          <cell r="R37">
            <v>0</v>
          </cell>
          <cell r="U37">
            <v>22.28</v>
          </cell>
          <cell r="V37">
            <v>22.546586000000001</v>
          </cell>
          <cell r="W37">
            <v>23.809000000000001</v>
          </cell>
          <cell r="X37">
            <v>23.332999999999998</v>
          </cell>
        </row>
        <row r="38">
          <cell r="M38">
            <v>140</v>
          </cell>
          <cell r="R38" t="str">
            <v>n/a</v>
          </cell>
          <cell r="U38">
            <v>13.5</v>
          </cell>
          <cell r="V38">
            <v>16</v>
          </cell>
          <cell r="W38">
            <v>13.6</v>
          </cell>
          <cell r="X38">
            <v>17.899999999999999</v>
          </cell>
        </row>
        <row r="39">
          <cell r="M39">
            <v>209</v>
          </cell>
          <cell r="R39">
            <v>435.093706</v>
          </cell>
          <cell r="U39">
            <v>22.887</v>
          </cell>
          <cell r="V39">
            <v>20.375</v>
          </cell>
          <cell r="W39">
            <v>32.593883980000001</v>
          </cell>
          <cell r="X39">
            <v>36.76505049</v>
          </cell>
        </row>
        <row r="40">
          <cell r="M40">
            <v>73</v>
          </cell>
          <cell r="R40">
            <v>0</v>
          </cell>
          <cell r="U40">
            <v>3.5640000000000001</v>
          </cell>
          <cell r="V40">
            <v>3.3290000000000002</v>
          </cell>
          <cell r="W40">
            <v>4.9809652999999994</v>
          </cell>
          <cell r="X40">
            <v>7.30067493029033</v>
          </cell>
        </row>
        <row r="41">
          <cell r="M41">
            <v>65</v>
          </cell>
          <cell r="R41">
            <v>0</v>
          </cell>
          <cell r="U41">
            <v>5.3289999999999997</v>
          </cell>
          <cell r="V41">
            <v>5.0829000000000004</v>
          </cell>
          <cell r="W41">
            <v>5.5482716500000002</v>
          </cell>
          <cell r="X41">
            <v>5.9914453644485697</v>
          </cell>
        </row>
        <row r="42">
          <cell r="M42">
            <v>26</v>
          </cell>
          <cell r="R42">
            <v>0</v>
          </cell>
          <cell r="U42">
            <v>1.0657000000000001</v>
          </cell>
          <cell r="V42">
            <v>1.3692089999999999</v>
          </cell>
          <cell r="W42">
            <v>1.1793006000000001</v>
          </cell>
          <cell r="X42">
            <v>1.2216818600000001</v>
          </cell>
        </row>
        <row r="43">
          <cell r="M43">
            <v>30.6</v>
          </cell>
          <cell r="R43">
            <v>0</v>
          </cell>
          <cell r="U43">
            <v>0.89569900000000002</v>
          </cell>
          <cell r="V43">
            <v>0.9365</v>
          </cell>
          <cell r="W43">
            <v>0.97677152</v>
          </cell>
          <cell r="X43">
            <v>1.0492898100000001</v>
          </cell>
        </row>
        <row r="44">
          <cell r="M44">
            <v>25</v>
          </cell>
          <cell r="R44">
            <v>0</v>
          </cell>
          <cell r="U44">
            <v>2.4731999999999998</v>
          </cell>
          <cell r="V44">
            <v>2.4347910000000001</v>
          </cell>
          <cell r="W44">
            <v>2.67387394</v>
          </cell>
          <cell r="X44">
            <v>2.9702238300000001</v>
          </cell>
        </row>
        <row r="45">
          <cell r="M45">
            <v>24</v>
          </cell>
          <cell r="R45">
            <v>0</v>
          </cell>
          <cell r="U45">
            <v>1.2529999999999999</v>
          </cell>
          <cell r="V45">
            <v>1.1639740000000001</v>
          </cell>
          <cell r="W45">
            <v>2.3303982300000001</v>
          </cell>
          <cell r="X45">
            <v>3.0967820000000001</v>
          </cell>
        </row>
        <row r="46">
          <cell r="M46">
            <v>24</v>
          </cell>
          <cell r="R46">
            <v>0</v>
          </cell>
          <cell r="U46">
            <v>1.081</v>
          </cell>
          <cell r="V46">
            <v>1.1012999999999999</v>
          </cell>
          <cell r="W46">
            <v>1.9667088400000001</v>
          </cell>
          <cell r="X46">
            <v>2.7254468799999998</v>
          </cell>
        </row>
        <row r="47">
          <cell r="M47">
            <v>20.2</v>
          </cell>
          <cell r="R47">
            <v>0</v>
          </cell>
          <cell r="U47">
            <v>1.151</v>
          </cell>
          <cell r="V47">
            <v>1.4279999999999999</v>
          </cell>
          <cell r="W47">
            <v>1.4236189800000001</v>
          </cell>
          <cell r="X47">
            <v>1.34195799</v>
          </cell>
        </row>
        <row r="48">
          <cell r="M48">
            <v>119</v>
          </cell>
          <cell r="R48">
            <v>108.4</v>
          </cell>
          <cell r="U48">
            <v>0</v>
          </cell>
          <cell r="V48">
            <v>1.5</v>
          </cell>
          <cell r="W48">
            <v>8.4</v>
          </cell>
          <cell r="X48">
            <v>10.571</v>
          </cell>
        </row>
        <row r="49">
          <cell r="M49">
            <v>129</v>
          </cell>
          <cell r="R49">
            <v>115.9</v>
          </cell>
          <cell r="U49">
            <v>0</v>
          </cell>
          <cell r="V49">
            <v>0</v>
          </cell>
          <cell r="W49">
            <v>2.359</v>
          </cell>
          <cell r="X49">
            <v>9.2859999999999996</v>
          </cell>
        </row>
        <row r="80">
          <cell r="N80">
            <v>23.076422839999999</v>
          </cell>
          <cell r="O80">
            <v>21.939484799999995</v>
          </cell>
          <cell r="P80">
            <v>20.164578059999997</v>
          </cell>
          <cell r="Q80">
            <v>20.712008600000001</v>
          </cell>
          <cell r="R80">
            <v>578.63576812999986</v>
          </cell>
        </row>
        <row r="81">
          <cell r="N81">
            <v>8.2131632999999997</v>
          </cell>
          <cell r="O81">
            <v>6.262662670000001</v>
          </cell>
          <cell r="P81">
            <v>5.8080995099999999</v>
          </cell>
          <cell r="Q81">
            <v>8.8915530199999999</v>
          </cell>
          <cell r="R81">
            <v>19.953194989999997</v>
          </cell>
        </row>
        <row r="82">
          <cell r="N82">
            <v>41.332041689999997</v>
          </cell>
          <cell r="O82">
            <v>1.67328725</v>
          </cell>
          <cell r="P82">
            <v>1.7098514600000001</v>
          </cell>
          <cell r="Q82">
            <v>-1.3300661299999998</v>
          </cell>
          <cell r="R82">
            <v>1.7645559300000033</v>
          </cell>
        </row>
        <row r="83">
          <cell r="N83">
            <v>32.198782999999999</v>
          </cell>
          <cell r="O83">
            <v>0</v>
          </cell>
          <cell r="P83">
            <v>0.19380013999999957</v>
          </cell>
          <cell r="Q83">
            <v>-0.34009125999999995</v>
          </cell>
          <cell r="R83">
            <v>8.1939486099999996</v>
          </cell>
        </row>
        <row r="84">
          <cell r="N84">
            <v>2.6946020000000002</v>
          </cell>
          <cell r="O84">
            <v>4.2000836799999997</v>
          </cell>
          <cell r="P84">
            <v>5.72</v>
          </cell>
          <cell r="Q84">
            <v>7.2941749300000005</v>
          </cell>
          <cell r="R84">
            <v>4.4928429499999991</v>
          </cell>
        </row>
        <row r="85">
          <cell r="N85">
            <v>0.68585065000000001</v>
          </cell>
          <cell r="O85">
            <v>0.57098850999999995</v>
          </cell>
          <cell r="P85">
            <v>1.31494537</v>
          </cell>
          <cell r="Q85">
            <v>0.99779205000000004</v>
          </cell>
          <cell r="R85">
            <v>0.14398084999999963</v>
          </cell>
        </row>
        <row r="86">
          <cell r="N86" t="str">
            <v>n/a</v>
          </cell>
          <cell r="O86">
            <v>21.037562000000001</v>
          </cell>
          <cell r="P86">
            <v>0</v>
          </cell>
          <cell r="Q86">
            <v>7.8303862499999992</v>
          </cell>
          <cell r="R86">
            <v>0.27108276999999953</v>
          </cell>
        </row>
        <row r="87">
          <cell r="N87">
            <v>0</v>
          </cell>
          <cell r="O87">
            <v>0</v>
          </cell>
          <cell r="P87">
            <v>0</v>
          </cell>
          <cell r="Q87">
            <v>0</v>
          </cell>
          <cell r="R87">
            <v>0</v>
          </cell>
        </row>
        <row r="88">
          <cell r="N88">
            <v>0</v>
          </cell>
          <cell r="O88">
            <v>0</v>
          </cell>
          <cell r="P88">
            <v>0</v>
          </cell>
          <cell r="Q88">
            <v>0</v>
          </cell>
          <cell r="R88">
            <v>0</v>
          </cell>
        </row>
        <row r="89">
          <cell r="N89">
            <v>0</v>
          </cell>
          <cell r="O89">
            <v>0</v>
          </cell>
          <cell r="P89">
            <v>0</v>
          </cell>
          <cell r="Q89">
            <v>0</v>
          </cell>
          <cell r="R89">
            <v>0</v>
          </cell>
        </row>
        <row r="90">
          <cell r="N90">
            <v>0</v>
          </cell>
          <cell r="O90">
            <v>0</v>
          </cell>
          <cell r="P90">
            <v>0</v>
          </cell>
          <cell r="Q90">
            <v>0</v>
          </cell>
          <cell r="R90">
            <v>0</v>
          </cell>
        </row>
        <row r="91">
          <cell r="N91">
            <v>0</v>
          </cell>
          <cell r="O91">
            <v>0</v>
          </cell>
          <cell r="P91">
            <v>0</v>
          </cell>
          <cell r="Q91">
            <v>0</v>
          </cell>
          <cell r="R91">
            <v>0</v>
          </cell>
        </row>
        <row r="92">
          <cell r="N92">
            <v>0</v>
          </cell>
          <cell r="O92">
            <v>0</v>
          </cell>
          <cell r="P92">
            <v>0</v>
          </cell>
          <cell r="Q92">
            <v>0</v>
          </cell>
          <cell r="R92">
            <v>0</v>
          </cell>
        </row>
        <row r="93">
          <cell r="N93">
            <v>0</v>
          </cell>
          <cell r="O93">
            <v>0</v>
          </cell>
          <cell r="P93">
            <v>0</v>
          </cell>
          <cell r="Q93">
            <v>0</v>
          </cell>
          <cell r="R93">
            <v>0</v>
          </cell>
        </row>
        <row r="94">
          <cell r="N94">
            <v>0</v>
          </cell>
          <cell r="O94">
            <v>0</v>
          </cell>
          <cell r="P94">
            <v>0</v>
          </cell>
          <cell r="Q94">
            <v>0</v>
          </cell>
          <cell r="R94">
            <v>0</v>
          </cell>
        </row>
        <row r="95">
          <cell r="N95">
            <v>0</v>
          </cell>
          <cell r="O95">
            <v>0</v>
          </cell>
          <cell r="P95">
            <v>0</v>
          </cell>
          <cell r="Q95">
            <v>0</v>
          </cell>
          <cell r="R95">
            <v>10.5427</v>
          </cell>
        </row>
        <row r="96">
          <cell r="N96">
            <v>0.6</v>
          </cell>
          <cell r="O96">
            <v>1</v>
          </cell>
          <cell r="P96">
            <v>0.6</v>
          </cell>
          <cell r="Q96">
            <v>0.2</v>
          </cell>
          <cell r="R96">
            <v>0.2</v>
          </cell>
        </row>
        <row r="97">
          <cell r="N97">
            <v>18.2</v>
          </cell>
          <cell r="O97">
            <v>2.1101970000000001E-2</v>
          </cell>
          <cell r="P97">
            <v>0</v>
          </cell>
          <cell r="Q97">
            <v>0</v>
          </cell>
          <cell r="R97">
            <v>32.121101969999998</v>
          </cell>
        </row>
        <row r="98">
          <cell r="N98">
            <v>0</v>
          </cell>
          <cell r="O98">
            <v>0</v>
          </cell>
          <cell r="P98">
            <v>0</v>
          </cell>
          <cell r="Q98">
            <v>0</v>
          </cell>
          <cell r="R98">
            <v>17.881</v>
          </cell>
        </row>
        <row r="100">
          <cell r="N100">
            <v>0</v>
          </cell>
          <cell r="O100">
            <v>0</v>
          </cell>
          <cell r="P100">
            <v>0</v>
          </cell>
          <cell r="Q100">
            <v>0</v>
          </cell>
          <cell r="R100">
            <v>0</v>
          </cell>
        </row>
        <row r="101">
          <cell r="N101">
            <v>0</v>
          </cell>
          <cell r="O101">
            <v>0</v>
          </cell>
          <cell r="P101">
            <v>0</v>
          </cell>
          <cell r="Q101">
            <v>0</v>
          </cell>
          <cell r="R101">
            <v>0</v>
          </cell>
        </row>
        <row r="102">
          <cell r="N102">
            <v>0</v>
          </cell>
          <cell r="O102">
            <v>0</v>
          </cell>
          <cell r="P102">
            <v>0</v>
          </cell>
          <cell r="Q102">
            <v>0</v>
          </cell>
          <cell r="R102">
            <v>0</v>
          </cell>
        </row>
        <row r="103">
          <cell r="N103">
            <v>0</v>
          </cell>
          <cell r="O103">
            <v>0</v>
          </cell>
          <cell r="P103">
            <v>0</v>
          </cell>
          <cell r="Q103">
            <v>0</v>
          </cell>
          <cell r="R103">
            <v>0</v>
          </cell>
        </row>
        <row r="104">
          <cell r="N104">
            <v>0</v>
          </cell>
          <cell r="O104">
            <v>0</v>
          </cell>
          <cell r="P104">
            <v>0</v>
          </cell>
          <cell r="Q104">
            <v>0</v>
          </cell>
          <cell r="R104">
            <v>0</v>
          </cell>
        </row>
        <row r="105">
          <cell r="N105">
            <v>0</v>
          </cell>
          <cell r="O105">
            <v>0</v>
          </cell>
          <cell r="P105">
            <v>0</v>
          </cell>
          <cell r="Q105">
            <v>0</v>
          </cell>
          <cell r="R105">
            <v>0</v>
          </cell>
        </row>
        <row r="106">
          <cell r="N106">
            <v>0</v>
          </cell>
          <cell r="O106">
            <v>0</v>
          </cell>
          <cell r="P106">
            <v>0</v>
          </cell>
          <cell r="Q106">
            <v>0</v>
          </cell>
          <cell r="R106">
            <v>0</v>
          </cell>
        </row>
        <row r="107">
          <cell r="N107">
            <v>0</v>
          </cell>
          <cell r="O107">
            <v>0</v>
          </cell>
          <cell r="P107">
            <v>0</v>
          </cell>
          <cell r="Q107">
            <v>0</v>
          </cell>
          <cell r="R107">
            <v>0</v>
          </cell>
        </row>
        <row r="108">
          <cell r="N108">
            <v>0</v>
          </cell>
          <cell r="O108">
            <v>0</v>
          </cell>
          <cell r="P108">
            <v>0</v>
          </cell>
          <cell r="Q108">
            <v>0</v>
          </cell>
          <cell r="R108">
            <v>0</v>
          </cell>
        </row>
      </sheetData>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PPs and concessions summary fi"/>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1st"/>
      <sheetName val="PPPs Payments"/>
      <sheetName val="Comments"/>
    </sheetNames>
    <sheetDataSet>
      <sheetData sheetId="0"/>
      <sheetData sheetId="1">
        <row r="3">
          <cell r="DC3">
            <v>0.35726818999999999</v>
          </cell>
          <cell r="DD3">
            <v>0.51062730999999995</v>
          </cell>
          <cell r="DE3">
            <v>0.38746649999999999</v>
          </cell>
          <cell r="DF3">
            <v>0.47748783</v>
          </cell>
          <cell r="DG3">
            <v>177.37831829869995</v>
          </cell>
        </row>
        <row r="4">
          <cell r="DC4">
            <v>1.3646140199999999</v>
          </cell>
          <cell r="DD4">
            <v>1.9183759999999998E-2</v>
          </cell>
          <cell r="DE4">
            <v>0.18883131</v>
          </cell>
          <cell r="DF4">
            <v>1.196E-2</v>
          </cell>
          <cell r="DG4">
            <v>85.852994680000023</v>
          </cell>
        </row>
        <row r="5">
          <cell r="DC5">
            <v>3.0151642999999995</v>
          </cell>
          <cell r="DD5">
            <v>2.4388771</v>
          </cell>
          <cell r="DE5">
            <v>0.90010573000000005</v>
          </cell>
          <cell r="DF5">
            <v>1.27689111</v>
          </cell>
          <cell r="DG5">
            <v>357.96637028999993</v>
          </cell>
        </row>
        <row r="6">
          <cell r="DC6">
            <v>2.8501770799999999</v>
          </cell>
          <cell r="DD6">
            <v>1.9454999700000002</v>
          </cell>
          <cell r="DE6">
            <v>1.3679332099999999</v>
          </cell>
          <cell r="DF6">
            <v>1.3714147699999999</v>
          </cell>
          <cell r="DG6">
            <v>194.08311197</v>
          </cell>
        </row>
        <row r="7">
          <cell r="DC7">
            <v>2.3785136500000004</v>
          </cell>
          <cell r="DD7">
            <v>0.9304179199999999</v>
          </cell>
          <cell r="DE7">
            <v>0.42200638000000001</v>
          </cell>
          <cell r="DF7">
            <v>0.22623729000000001</v>
          </cell>
          <cell r="DG7">
            <v>153.02061218</v>
          </cell>
        </row>
        <row r="8">
          <cell r="DC8">
            <v>0.35993764</v>
          </cell>
          <cell r="DD8">
            <v>0.25079764999999998</v>
          </cell>
          <cell r="DE8">
            <v>0.66989030000000005</v>
          </cell>
          <cell r="DF8">
            <v>0.34395945999999999</v>
          </cell>
          <cell r="DG8">
            <v>6.6971747000000006</v>
          </cell>
        </row>
        <row r="9">
          <cell r="DC9">
            <v>0.21377396000000001</v>
          </cell>
          <cell r="DD9">
            <v>0</v>
          </cell>
          <cell r="DE9">
            <v>0.67196</v>
          </cell>
          <cell r="DF9">
            <v>3.1272768100000001</v>
          </cell>
          <cell r="DG9">
            <v>51.186941119999993</v>
          </cell>
        </row>
        <row r="10">
          <cell r="DC10">
            <v>0</v>
          </cell>
          <cell r="DD10">
            <v>0</v>
          </cell>
          <cell r="DE10">
            <v>0</v>
          </cell>
          <cell r="DF10">
            <v>0</v>
          </cell>
          <cell r="DG10">
            <v>0</v>
          </cell>
        </row>
        <row r="11">
          <cell r="BW11">
            <v>2.140272082284119</v>
          </cell>
          <cell r="BX11">
            <v>2.140272082284119</v>
          </cell>
          <cell r="BY11">
            <v>2.140272082284119</v>
          </cell>
          <cell r="BZ11">
            <v>2.140272082284119</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E169-A4EC-40E8-BC4B-1921E99C75A6}">
  <dimension ref="A1"/>
  <sheetViews>
    <sheetView workbookViewId="0">
      <selection activeCell="A16" sqref="A16"/>
    </sheetView>
  </sheetViews>
  <sheetFormatPr defaultColWidth="9.140625" defaultRowHeight="11.25" x14ac:dyDescent="0.2"/>
  <cols>
    <col min="1" max="1" width="90.85546875" style="33" customWidth="1"/>
    <col min="2" max="16384" width="9.140625" style="33"/>
  </cols>
  <sheetData>
    <row r="1" spans="1:1" ht="180" x14ac:dyDescent="0.2">
      <c r="A1" s="32"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6E32-2B21-47C0-A75D-F11B54CADD86}">
  <dimension ref="A1:T27"/>
  <sheetViews>
    <sheetView tabSelected="1" workbookViewId="0">
      <selection activeCell="Q29" sqref="Q29"/>
    </sheetView>
  </sheetViews>
  <sheetFormatPr defaultRowHeight="15" x14ac:dyDescent="0.25"/>
  <cols>
    <col min="1" max="1" width="21" bestFit="1" customWidth="1"/>
    <col min="2" max="2" width="25.85546875" bestFit="1" customWidth="1"/>
    <col min="3" max="4" width="13.85546875" bestFit="1" customWidth="1"/>
  </cols>
  <sheetData>
    <row r="1" spans="1:20" ht="15.75" thickBot="1" x14ac:dyDescent="0.3">
      <c r="A1" s="34" t="s">
        <v>0</v>
      </c>
      <c r="B1" s="35"/>
      <c r="C1" s="36" t="s">
        <v>1</v>
      </c>
      <c r="D1" s="37"/>
      <c r="E1" s="37"/>
      <c r="F1" s="37"/>
      <c r="G1" s="37"/>
      <c r="H1" s="37"/>
      <c r="I1" s="37"/>
      <c r="J1" s="37"/>
      <c r="K1" s="37"/>
      <c r="L1" s="37"/>
      <c r="M1" s="38"/>
      <c r="N1" s="39" t="s">
        <v>2</v>
      </c>
      <c r="O1" s="40"/>
      <c r="P1" s="40"/>
      <c r="Q1" s="40"/>
      <c r="R1" s="40"/>
      <c r="S1" s="40"/>
      <c r="T1" s="41"/>
    </row>
    <row r="2" spans="1:20" ht="15.75" thickBot="1" x14ac:dyDescent="0.3">
      <c r="A2" s="42" t="s">
        <v>3</v>
      </c>
      <c r="B2" s="42" t="s">
        <v>4</v>
      </c>
      <c r="C2" s="45" t="s">
        <v>5</v>
      </c>
      <c r="D2" s="45" t="s">
        <v>6</v>
      </c>
      <c r="E2" s="48" t="s">
        <v>7</v>
      </c>
      <c r="F2" s="49"/>
      <c r="G2" s="49"/>
      <c r="H2" s="50"/>
      <c r="I2" s="48" t="s">
        <v>8</v>
      </c>
      <c r="J2" s="51"/>
      <c r="K2" s="51"/>
      <c r="L2" s="51"/>
      <c r="M2" s="51"/>
      <c r="N2" s="48" t="s">
        <v>9</v>
      </c>
      <c r="O2" s="51"/>
      <c r="P2" s="51"/>
      <c r="Q2" s="51"/>
      <c r="R2" s="51"/>
      <c r="S2" s="51"/>
      <c r="T2" s="52"/>
    </row>
    <row r="3" spans="1:20" ht="15.75" thickBot="1" x14ac:dyDescent="0.3">
      <c r="A3" s="43"/>
      <c r="B3" s="43"/>
      <c r="C3" s="46"/>
      <c r="D3" s="46"/>
      <c r="E3" s="56">
        <v>2022</v>
      </c>
      <c r="F3" s="56">
        <v>2023</v>
      </c>
      <c r="G3" s="56">
        <v>2024</v>
      </c>
      <c r="H3" s="56">
        <v>2025</v>
      </c>
      <c r="I3" s="56">
        <v>2022</v>
      </c>
      <c r="J3" s="56">
        <v>2023</v>
      </c>
      <c r="K3" s="56">
        <v>2024</v>
      </c>
      <c r="L3" s="56">
        <v>2025</v>
      </c>
      <c r="M3" s="56" t="s">
        <v>10</v>
      </c>
      <c r="N3" s="42" t="s">
        <v>11</v>
      </c>
      <c r="O3" s="53" t="s">
        <v>12</v>
      </c>
      <c r="P3" s="54"/>
      <c r="Q3" s="54"/>
      <c r="R3" s="54"/>
      <c r="S3" s="54"/>
      <c r="T3" s="55"/>
    </row>
    <row r="4" spans="1:20" ht="34.5" thickBot="1" x14ac:dyDescent="0.3">
      <c r="A4" s="44"/>
      <c r="B4" s="44"/>
      <c r="C4" s="47"/>
      <c r="D4" s="47"/>
      <c r="E4" s="57" t="e">
        <v>#REF!</v>
      </c>
      <c r="F4" s="57" t="e">
        <v>#REF!</v>
      </c>
      <c r="G4" s="57" t="e">
        <v>#REF!</v>
      </c>
      <c r="H4" s="57" t="e">
        <v>#REF!</v>
      </c>
      <c r="I4" s="57" t="e">
        <v>#REF!</v>
      </c>
      <c r="J4" s="57" t="e">
        <v>#REF!</v>
      </c>
      <c r="K4" s="57" t="e">
        <v>#REF!</v>
      </c>
      <c r="L4" s="57" t="e">
        <v>#REF!</v>
      </c>
      <c r="M4" s="57"/>
      <c r="N4" s="44"/>
      <c r="O4" s="1" t="s">
        <v>13</v>
      </c>
      <c r="P4" s="1" t="s">
        <v>14</v>
      </c>
      <c r="Q4" s="1" t="s">
        <v>15</v>
      </c>
      <c r="R4" s="2" t="s">
        <v>16</v>
      </c>
      <c r="S4" s="2" t="s">
        <v>17</v>
      </c>
      <c r="T4" s="2" t="s">
        <v>18</v>
      </c>
    </row>
    <row r="5" spans="1:20" x14ac:dyDescent="0.25">
      <c r="A5" s="3" t="s">
        <v>19</v>
      </c>
      <c r="B5" s="3" t="s">
        <v>20</v>
      </c>
      <c r="C5" s="4">
        <f>SUM('[1]Table 11'!$M$19:$M$25)</f>
        <v>1899.0783371364441</v>
      </c>
      <c r="D5" s="4">
        <f>SUM('[1]Table 11'!$R$19:$R$25)</f>
        <v>0</v>
      </c>
      <c r="E5" s="4">
        <f>SUM('[1]Table 11'!U19:U25)</f>
        <v>77.793988620000007</v>
      </c>
      <c r="F5" s="4">
        <f>SUM('[1]Table 11'!V19:V25)</f>
        <v>99.751224260000015</v>
      </c>
      <c r="G5" s="4">
        <f>SUM('[1]Table 11'!W19:W25)</f>
        <v>101.43057043999998</v>
      </c>
      <c r="H5" s="4">
        <f>SUM('[1]Table 11'!X19:X25)</f>
        <v>109.46548913000001</v>
      </c>
      <c r="I5" s="4">
        <f>SUM('[1]Table 11'!N80:N86)</f>
        <v>108.20086348</v>
      </c>
      <c r="J5" s="4">
        <f>SUM('[1]Table 11'!O80:O86)</f>
        <v>55.684068910000001</v>
      </c>
      <c r="K5" s="4">
        <f>SUM('[1]Table 11'!P80:P86)</f>
        <v>34.911274539999994</v>
      </c>
      <c r="L5" s="4">
        <f>SUM('[1]Table 11'!Q80:Q86)</f>
        <v>44.055757460000002</v>
      </c>
      <c r="M5" s="4">
        <f>SUM('[1]Table 11'!R80:R86)</f>
        <v>613.45537422999996</v>
      </c>
      <c r="N5" s="5" t="s">
        <v>21</v>
      </c>
      <c r="O5" s="6" t="s">
        <v>22</v>
      </c>
      <c r="P5" s="7" t="s">
        <v>22</v>
      </c>
      <c r="Q5" s="7" t="s">
        <v>22</v>
      </c>
      <c r="R5" s="6" t="s">
        <v>23</v>
      </c>
      <c r="S5" s="6" t="s">
        <v>22</v>
      </c>
      <c r="T5" s="7" t="s">
        <v>23</v>
      </c>
    </row>
    <row r="6" spans="1:20" x14ac:dyDescent="0.25">
      <c r="A6" s="3" t="s">
        <v>24</v>
      </c>
      <c r="B6" s="3" t="s">
        <v>25</v>
      </c>
      <c r="C6" s="4">
        <f>SUM('[1]Table 11'!$M$26:$M$34)</f>
        <v>777.84999999999991</v>
      </c>
      <c r="D6" s="4">
        <f>SUM('[1]Table 11'!$R$26:$R$34)</f>
        <v>110.71000000000001</v>
      </c>
      <c r="E6" s="4">
        <f>SUM('[1]Table 11'!U26:U34)</f>
        <v>74.813999999999993</v>
      </c>
      <c r="F6" s="4">
        <f>SUM('[1]Table 11'!V26:V34)</f>
        <v>78.599999999999994</v>
      </c>
      <c r="G6" s="4">
        <f>SUM('[1]Table 11'!W26:W34)</f>
        <v>94.637</v>
      </c>
      <c r="H6" s="4">
        <f>SUM('[1]Table 11'!X26:X34)</f>
        <v>101.03200000000001</v>
      </c>
      <c r="I6" s="4">
        <f>SUM('[1]Table 11'!N87:N95)</f>
        <v>0</v>
      </c>
      <c r="J6" s="4">
        <f>SUM('[1]Table 11'!O87:O95)</f>
        <v>0</v>
      </c>
      <c r="K6" s="4">
        <f>SUM('[1]Table 11'!P87:P95)</f>
        <v>0</v>
      </c>
      <c r="L6" s="4">
        <f>SUM('[1]Table 11'!Q87:Q95)</f>
        <v>0</v>
      </c>
      <c r="M6" s="4">
        <f>SUM('[1]Table 11'!R87:R95)</f>
        <v>10.5427</v>
      </c>
      <c r="N6" s="5" t="s">
        <v>21</v>
      </c>
      <c r="O6" s="6" t="s">
        <v>22</v>
      </c>
      <c r="P6" s="7" t="s">
        <v>23</v>
      </c>
      <c r="Q6" s="7" t="s">
        <v>22</v>
      </c>
      <c r="R6" s="7" t="s">
        <v>22</v>
      </c>
      <c r="S6" s="6" t="s">
        <v>22</v>
      </c>
      <c r="T6" s="7" t="s">
        <v>23</v>
      </c>
    </row>
    <row r="7" spans="1:20" x14ac:dyDescent="0.25">
      <c r="A7" s="3" t="s">
        <v>26</v>
      </c>
      <c r="B7" s="3" t="s">
        <v>27</v>
      </c>
      <c r="C7" s="4">
        <f>SUM('[1]Table 11'!$M$39:$M$47)</f>
        <v>496.8</v>
      </c>
      <c r="D7" s="4">
        <f>SUM('[1]Table 11'!$R$39:$R$47)</f>
        <v>435.093706</v>
      </c>
      <c r="E7" s="4">
        <f>SUM('[1]Table 11'!U39:U47)</f>
        <v>39.699599000000006</v>
      </c>
      <c r="F7" s="4">
        <f>SUM('[1]Table 11'!V39:V47)</f>
        <v>37.220674000000002</v>
      </c>
      <c r="G7" s="4">
        <f>SUM('[1]Table 11'!W39:W47)</f>
        <v>53.67379304</v>
      </c>
      <c r="H7" s="4">
        <f>SUM('[1]Table 11'!X39:X47)</f>
        <v>62.462553154738892</v>
      </c>
      <c r="I7" s="4">
        <f>SUM('[1]Table 11'!N100:N108)</f>
        <v>0</v>
      </c>
      <c r="J7" s="4">
        <f>SUM('[1]Table 11'!O100:O108)</f>
        <v>0</v>
      </c>
      <c r="K7" s="4">
        <f>SUM('[1]Table 11'!P100:P108)</f>
        <v>0</v>
      </c>
      <c r="L7" s="4">
        <f>SUM('[1]Table 11'!Q100:Q108)</f>
        <v>0</v>
      </c>
      <c r="M7" s="4">
        <f>SUM('[1]Table 11'!R100:R108)</f>
        <v>0</v>
      </c>
      <c r="N7" s="5" t="s">
        <v>28</v>
      </c>
      <c r="O7" s="6" t="s">
        <v>23</v>
      </c>
      <c r="P7" s="7" t="s">
        <v>23</v>
      </c>
      <c r="Q7" s="7" t="s">
        <v>22</v>
      </c>
      <c r="R7" s="7" t="s">
        <v>22</v>
      </c>
      <c r="S7" s="6" t="s">
        <v>22</v>
      </c>
      <c r="T7" s="7" t="s">
        <v>23</v>
      </c>
    </row>
    <row r="8" spans="1:20" x14ac:dyDescent="0.25">
      <c r="A8" s="3" t="s">
        <v>29</v>
      </c>
      <c r="B8" s="3" t="s">
        <v>30</v>
      </c>
      <c r="C8" s="4">
        <f>SUM('[1]Table 11'!$M$35:$M$38)+SUM('[1]Table 11'!$M$48:$M$49)</f>
        <v>860.1</v>
      </c>
      <c r="D8" s="4">
        <f>SUM('[1]Table 11'!$R$35:$R$38)+SUM('[1]Table 11'!$R$48:$R$49)</f>
        <v>224.3</v>
      </c>
      <c r="E8" s="4">
        <f>SUM('[1]Table 11'!U35:U38)+SUM('[1]Table 11'!U48:U49)</f>
        <v>72.14</v>
      </c>
      <c r="F8" s="4">
        <f>SUM('[1]Table 11'!V35:V38)+SUM('[1]Table 11'!V48:V49)</f>
        <v>77.676586</v>
      </c>
      <c r="G8" s="4">
        <f>SUM('[1]Table 11'!W35:W38)+SUM('[1]Table 11'!W48:W49)</f>
        <v>87.037999999999997</v>
      </c>
      <c r="H8" s="4">
        <f>SUM('[1]Table 11'!X35:X38)+SUM('[1]Table 11'!X48:X49)</f>
        <v>99.419999999999987</v>
      </c>
      <c r="I8" s="4">
        <f>SUM('[1]Table 11'!N95:N98)+SUM('[1]Table 11'!N107:N108)</f>
        <v>18.8</v>
      </c>
      <c r="J8" s="4">
        <f>SUM('[1]Table 11'!O95:O98)+SUM('[1]Table 11'!O107:O108)</f>
        <v>1.0211019699999999</v>
      </c>
      <c r="K8" s="4">
        <f>SUM('[1]Table 11'!P95:P98)+SUM('[1]Table 11'!P107:P108)</f>
        <v>0.6</v>
      </c>
      <c r="L8" s="4">
        <f>SUM('[1]Table 11'!Q95:Q98)+SUM('[1]Table 11'!Q107:Q108)</f>
        <v>0.2</v>
      </c>
      <c r="M8" s="4">
        <f>SUM('[1]Table 11'!R95:R98)+SUM('[1]Table 11'!R107:R108)</f>
        <v>60.744801969999997</v>
      </c>
      <c r="N8" s="5" t="s">
        <v>21</v>
      </c>
      <c r="O8" s="6" t="s">
        <v>22</v>
      </c>
      <c r="P8" s="7" t="s">
        <v>23</v>
      </c>
      <c r="Q8" s="7" t="s">
        <v>22</v>
      </c>
      <c r="R8" s="7" t="s">
        <v>22</v>
      </c>
      <c r="S8" s="6" t="s">
        <v>22</v>
      </c>
      <c r="T8" s="7" t="s">
        <v>23</v>
      </c>
    </row>
    <row r="9" spans="1:20" ht="15.75" thickBot="1" x14ac:dyDescent="0.3">
      <c r="A9" s="8"/>
      <c r="B9" s="8"/>
      <c r="C9" s="9"/>
      <c r="D9" s="9"/>
      <c r="E9" s="10"/>
      <c r="F9" s="10"/>
      <c r="G9" s="10"/>
      <c r="H9" s="10"/>
      <c r="I9" s="10"/>
      <c r="J9" s="10"/>
      <c r="K9" s="10"/>
      <c r="L9" s="10"/>
      <c r="M9" s="10"/>
      <c r="N9" s="8"/>
      <c r="O9" s="11"/>
      <c r="P9" s="11"/>
      <c r="Q9" s="11"/>
      <c r="R9" s="11"/>
      <c r="S9" s="11"/>
      <c r="T9" s="11"/>
    </row>
    <row r="10" spans="1:20" x14ac:dyDescent="0.25">
      <c r="A10" s="12" t="s">
        <v>31</v>
      </c>
      <c r="B10" s="12"/>
      <c r="C10" s="13">
        <f t="shared" ref="C10:M10" si="0">C7</f>
        <v>496.8</v>
      </c>
      <c r="D10" s="13">
        <f t="shared" si="0"/>
        <v>435.093706</v>
      </c>
      <c r="E10" s="13">
        <f t="shared" si="0"/>
        <v>39.699599000000006</v>
      </c>
      <c r="F10" s="13">
        <f t="shared" si="0"/>
        <v>37.220674000000002</v>
      </c>
      <c r="G10" s="13">
        <f t="shared" si="0"/>
        <v>53.67379304</v>
      </c>
      <c r="H10" s="13">
        <f t="shared" si="0"/>
        <v>62.462553154738892</v>
      </c>
      <c r="I10" s="14">
        <f t="shared" si="0"/>
        <v>0</v>
      </c>
      <c r="J10" s="14">
        <f t="shared" si="0"/>
        <v>0</v>
      </c>
      <c r="K10" s="14">
        <f t="shared" si="0"/>
        <v>0</v>
      </c>
      <c r="L10" s="14">
        <f t="shared" si="0"/>
        <v>0</v>
      </c>
      <c r="M10" s="14">
        <f t="shared" si="0"/>
        <v>0</v>
      </c>
      <c r="N10" s="15"/>
      <c r="O10" s="16"/>
      <c r="P10" s="16"/>
      <c r="Q10" s="16"/>
      <c r="R10" s="16"/>
      <c r="S10" s="16"/>
      <c r="T10" s="17"/>
    </row>
    <row r="11" spans="1:20" x14ac:dyDescent="0.25">
      <c r="A11" s="12" t="s">
        <v>32</v>
      </c>
      <c r="B11" s="18"/>
      <c r="C11" s="13">
        <f>SUM(C8+C6+C5)</f>
        <v>3537.028337136444</v>
      </c>
      <c r="D11" s="13">
        <f>D6</f>
        <v>110.71000000000001</v>
      </c>
      <c r="E11" s="13">
        <f>SUM(E5, E6, E8)</f>
        <v>224.74798862</v>
      </c>
      <c r="F11" s="13">
        <f>SUM(F5, F7, F8)</f>
        <v>214.64848426000003</v>
      </c>
      <c r="G11" s="13">
        <f>SUM(G5, G7, G8)</f>
        <v>242.14236347999997</v>
      </c>
      <c r="H11" s="13">
        <f>SUM(H5, H7, H8)</f>
        <v>271.34804228473888</v>
      </c>
      <c r="I11" s="13">
        <f>SUM(I5+I6+I8)</f>
        <v>127.00086347999999</v>
      </c>
      <c r="J11" s="13">
        <f>SUM(J5+J6+J8)</f>
        <v>56.705170879999997</v>
      </c>
      <c r="K11" s="13">
        <f>SUM(K5+K6+K8)</f>
        <v>35.511274539999995</v>
      </c>
      <c r="L11" s="13">
        <f>SUM(L5+L6+L8)</f>
        <v>44.255757460000005</v>
      </c>
      <c r="M11" s="13">
        <f>SUM(M5+M6+M8)</f>
        <v>684.74287619999996</v>
      </c>
      <c r="N11" s="19"/>
      <c r="O11" s="20"/>
      <c r="P11" s="20"/>
      <c r="Q11" s="20"/>
      <c r="R11" s="20"/>
      <c r="S11" s="20"/>
      <c r="T11" s="21"/>
    </row>
    <row r="12" spans="1:20" ht="15.75" thickBot="1" x14ac:dyDescent="0.3">
      <c r="A12" s="22" t="s">
        <v>33</v>
      </c>
      <c r="B12" s="23"/>
      <c r="C12" s="24">
        <f t="shared" ref="C12:M12" si="1">SUM(C10:C11)</f>
        <v>4033.8283371364441</v>
      </c>
      <c r="D12" s="24">
        <f t="shared" si="1"/>
        <v>545.80370600000003</v>
      </c>
      <c r="E12" s="25">
        <f t="shared" si="1"/>
        <v>264.44758762000004</v>
      </c>
      <c r="F12" s="25">
        <f t="shared" si="1"/>
        <v>251.86915826000003</v>
      </c>
      <c r="G12" s="25">
        <f t="shared" si="1"/>
        <v>295.81615651999999</v>
      </c>
      <c r="H12" s="25">
        <f t="shared" si="1"/>
        <v>333.81059543947777</v>
      </c>
      <c r="I12" s="25">
        <f t="shared" si="1"/>
        <v>127.00086347999999</v>
      </c>
      <c r="J12" s="25">
        <f t="shared" si="1"/>
        <v>56.705170879999997</v>
      </c>
      <c r="K12" s="25">
        <f t="shared" si="1"/>
        <v>35.511274539999995</v>
      </c>
      <c r="L12" s="25">
        <f t="shared" si="1"/>
        <v>44.255757460000005</v>
      </c>
      <c r="M12" s="25">
        <f t="shared" si="1"/>
        <v>684.74287619999996</v>
      </c>
      <c r="N12" s="26"/>
      <c r="O12" s="27"/>
      <c r="P12" s="27"/>
      <c r="Q12" s="27"/>
      <c r="R12" s="27"/>
      <c r="S12" s="27"/>
      <c r="T12" s="28"/>
    </row>
    <row r="13" spans="1:20" ht="15.75" thickBot="1" x14ac:dyDescent="0.3">
      <c r="E13" s="29"/>
      <c r="F13" s="29"/>
      <c r="G13" s="29"/>
      <c r="H13" s="29"/>
      <c r="I13" s="29"/>
      <c r="J13" s="29"/>
      <c r="K13" s="29"/>
      <c r="L13" s="29"/>
      <c r="M13" s="29"/>
      <c r="N13" s="29"/>
      <c r="O13" s="29"/>
      <c r="P13" s="29"/>
      <c r="Q13" s="29"/>
      <c r="R13" s="29"/>
      <c r="S13" s="29"/>
      <c r="T13" s="29"/>
    </row>
    <row r="14" spans="1:20" ht="15.75" thickBot="1" x14ac:dyDescent="0.3">
      <c r="A14" s="39" t="s">
        <v>34</v>
      </c>
      <c r="B14" s="41"/>
      <c r="C14" s="36" t="s">
        <v>1</v>
      </c>
      <c r="D14" s="37"/>
      <c r="E14" s="37"/>
      <c r="F14" s="37"/>
      <c r="G14" s="37"/>
      <c r="H14" s="37"/>
      <c r="I14" s="37"/>
      <c r="J14" s="37"/>
      <c r="K14" s="37"/>
      <c r="L14" s="37"/>
      <c r="M14" s="38"/>
      <c r="N14" s="39" t="s">
        <v>2</v>
      </c>
      <c r="O14" s="40"/>
      <c r="P14" s="40"/>
      <c r="Q14" s="40"/>
      <c r="R14" s="40"/>
      <c r="S14" s="40"/>
      <c r="T14" s="41"/>
    </row>
    <row r="15" spans="1:20" ht="15.75" thickBot="1" x14ac:dyDescent="0.3">
      <c r="A15" s="42" t="s">
        <v>3</v>
      </c>
      <c r="B15" s="42" t="s">
        <v>4</v>
      </c>
      <c r="C15" s="45" t="s">
        <v>35</v>
      </c>
      <c r="D15" s="45" t="s">
        <v>6</v>
      </c>
      <c r="E15" s="48" t="s">
        <v>7</v>
      </c>
      <c r="F15" s="49"/>
      <c r="G15" s="49"/>
      <c r="H15" s="50"/>
      <c r="I15" s="48" t="s">
        <v>36</v>
      </c>
      <c r="J15" s="51"/>
      <c r="K15" s="51"/>
      <c r="L15" s="51"/>
      <c r="M15" s="51"/>
      <c r="N15" s="48" t="s">
        <v>9</v>
      </c>
      <c r="O15" s="51"/>
      <c r="P15" s="51"/>
      <c r="Q15" s="51"/>
      <c r="R15" s="51"/>
      <c r="S15" s="51"/>
      <c r="T15" s="52"/>
    </row>
    <row r="16" spans="1:20" ht="15.75" thickBot="1" x14ac:dyDescent="0.3">
      <c r="A16" s="43"/>
      <c r="B16" s="43"/>
      <c r="C16" s="46"/>
      <c r="D16" s="46"/>
      <c r="E16" s="56">
        <v>2022</v>
      </c>
      <c r="F16" s="56">
        <v>2023</v>
      </c>
      <c r="G16" s="56">
        <v>2024</v>
      </c>
      <c r="H16" s="56">
        <v>2025</v>
      </c>
      <c r="I16" s="56">
        <v>2022</v>
      </c>
      <c r="J16" s="56">
        <v>2023</v>
      </c>
      <c r="K16" s="56">
        <v>2024</v>
      </c>
      <c r="L16" s="56">
        <v>2025</v>
      </c>
      <c r="M16" s="56" t="s">
        <v>10</v>
      </c>
      <c r="N16" s="42" t="s">
        <v>11</v>
      </c>
      <c r="O16" s="53" t="s">
        <v>12</v>
      </c>
      <c r="P16" s="54"/>
      <c r="Q16" s="54"/>
      <c r="R16" s="54"/>
      <c r="S16" s="54"/>
      <c r="T16" s="55"/>
    </row>
    <row r="17" spans="1:20" ht="34.5" thickBot="1" x14ac:dyDescent="0.3">
      <c r="A17" s="44"/>
      <c r="B17" s="44"/>
      <c r="C17" s="47"/>
      <c r="D17" s="47"/>
      <c r="E17" s="57" t="e">
        <v>#REF!</v>
      </c>
      <c r="F17" s="57" t="e">
        <v>#REF!</v>
      </c>
      <c r="G17" s="57" t="e">
        <v>#REF!</v>
      </c>
      <c r="H17" s="57" t="e">
        <v>#REF!</v>
      </c>
      <c r="I17" s="57" t="e">
        <v>#REF!</v>
      </c>
      <c r="J17" s="57" t="e">
        <v>#REF!</v>
      </c>
      <c r="K17" s="57" t="e">
        <v>#REF!</v>
      </c>
      <c r="L17" s="57" t="e">
        <v>#REF!</v>
      </c>
      <c r="M17" s="57"/>
      <c r="N17" s="44"/>
      <c r="O17" s="1" t="s">
        <v>13</v>
      </c>
      <c r="P17" s="1" t="s">
        <v>14</v>
      </c>
      <c r="Q17" s="1" t="s">
        <v>15</v>
      </c>
      <c r="R17" s="2" t="s">
        <v>16</v>
      </c>
      <c r="S17" s="2" t="s">
        <v>17</v>
      </c>
      <c r="T17" s="2" t="s">
        <v>18</v>
      </c>
    </row>
    <row r="18" spans="1:20" x14ac:dyDescent="0.25">
      <c r="A18" s="3" t="s">
        <v>30</v>
      </c>
      <c r="B18" s="3" t="s">
        <v>30</v>
      </c>
      <c r="C18" s="30">
        <f>[2]Sheet1!$AG$26</f>
        <v>0</v>
      </c>
      <c r="D18" s="4">
        <v>0</v>
      </c>
      <c r="E18" s="4">
        <f>'[3]PPPs Payments'!BW$11</f>
        <v>2.140272082284119</v>
      </c>
      <c r="F18" s="4">
        <f>'[3]PPPs Payments'!BX$11</f>
        <v>2.140272082284119</v>
      </c>
      <c r="G18" s="4">
        <f>'[3]PPPs Payments'!BY$11</f>
        <v>2.140272082284119</v>
      </c>
      <c r="H18" s="4">
        <f>'[3]PPPs Payments'!BZ$11</f>
        <v>2.140272082284119</v>
      </c>
      <c r="I18" s="4">
        <f>SUM('[3]PPPs Payments'!DC3:DC10)</f>
        <v>10.539448839999999</v>
      </c>
      <c r="J18" s="4">
        <f>SUM('[3]PPPs Payments'!DD3:DD10)</f>
        <v>6.0954037100000003</v>
      </c>
      <c r="K18" s="4">
        <f>SUM('[3]PPPs Payments'!DE3:DE10)</f>
        <v>4.60819343</v>
      </c>
      <c r="L18" s="4">
        <f>SUM('[3]PPPs Payments'!DF3:DF10)</f>
        <v>6.8352272700000007</v>
      </c>
      <c r="M18" s="4">
        <f>SUM('[3]PPPs Payments'!DG3:DG10)</f>
        <v>1026.1855232386999</v>
      </c>
      <c r="N18" s="5" t="s">
        <v>21</v>
      </c>
      <c r="O18" s="6" t="s">
        <v>22</v>
      </c>
      <c r="P18" s="7" t="s">
        <v>22</v>
      </c>
      <c r="Q18" s="7" t="s">
        <v>22</v>
      </c>
      <c r="R18" s="7" t="s">
        <v>22</v>
      </c>
      <c r="S18" s="6" t="s">
        <v>22</v>
      </c>
      <c r="T18" s="7" t="s">
        <v>22</v>
      </c>
    </row>
    <row r="19" spans="1:20" ht="15.75" thickBot="1" x14ac:dyDescent="0.3">
      <c r="A19" s="8"/>
      <c r="B19" s="8"/>
      <c r="C19" s="10"/>
      <c r="D19" s="9"/>
      <c r="E19" s="31"/>
      <c r="F19" s="31"/>
      <c r="G19" s="31"/>
      <c r="H19" s="31"/>
      <c r="I19" s="10"/>
      <c r="J19" s="10"/>
      <c r="K19" s="10"/>
      <c r="L19" s="10"/>
      <c r="M19" s="10"/>
      <c r="N19" s="8"/>
      <c r="O19" s="11"/>
      <c r="P19" s="11"/>
      <c r="Q19" s="11"/>
      <c r="R19" s="11"/>
      <c r="S19" s="11"/>
      <c r="T19" s="11"/>
    </row>
    <row r="20" spans="1:20" x14ac:dyDescent="0.25">
      <c r="A20" s="12" t="s">
        <v>31</v>
      </c>
      <c r="B20" s="12"/>
      <c r="C20" s="14">
        <v>0</v>
      </c>
      <c r="D20" s="13">
        <v>0</v>
      </c>
      <c r="E20" s="13">
        <v>0</v>
      </c>
      <c r="F20" s="13">
        <v>0</v>
      </c>
      <c r="G20" s="13">
        <v>0</v>
      </c>
      <c r="H20" s="13">
        <v>0</v>
      </c>
      <c r="I20" s="14">
        <v>0</v>
      </c>
      <c r="J20" s="14">
        <v>0</v>
      </c>
      <c r="K20" s="14">
        <v>0</v>
      </c>
      <c r="L20" s="14">
        <v>0</v>
      </c>
      <c r="M20" s="14">
        <v>0</v>
      </c>
      <c r="N20" s="15"/>
      <c r="O20" s="16"/>
      <c r="P20" s="16"/>
      <c r="Q20" s="16"/>
      <c r="R20" s="16"/>
      <c r="S20" s="16"/>
      <c r="T20" s="17"/>
    </row>
    <row r="21" spans="1:20" x14ac:dyDescent="0.25">
      <c r="A21" s="12" t="s">
        <v>32</v>
      </c>
      <c r="B21" s="18"/>
      <c r="C21" s="14">
        <f>C18</f>
        <v>0</v>
      </c>
      <c r="D21" s="13">
        <v>0</v>
      </c>
      <c r="E21" s="14">
        <v>2.1</v>
      </c>
      <c r="F21" s="14">
        <v>2.1</v>
      </c>
      <c r="G21" s="14">
        <v>2.1</v>
      </c>
      <c r="H21" s="14">
        <v>2.1</v>
      </c>
      <c r="I21" s="14">
        <f>I18</f>
        <v>10.539448839999999</v>
      </c>
      <c r="J21" s="14">
        <f t="shared" ref="J21:K21" si="2">J18</f>
        <v>6.0954037100000003</v>
      </c>
      <c r="K21" s="14">
        <f t="shared" si="2"/>
        <v>4.60819343</v>
      </c>
      <c r="L21" s="14">
        <f>L18</f>
        <v>6.8352272700000007</v>
      </c>
      <c r="M21" s="14">
        <f>M18</f>
        <v>1026.1855232386999</v>
      </c>
      <c r="N21" s="19"/>
      <c r="O21" s="20"/>
      <c r="P21" s="20"/>
      <c r="Q21" s="20"/>
      <c r="R21" s="20"/>
      <c r="S21" s="20"/>
      <c r="T21" s="21"/>
    </row>
    <row r="22" spans="1:20" ht="15.75" thickBot="1" x14ac:dyDescent="0.3">
      <c r="A22" s="22" t="s">
        <v>33</v>
      </c>
      <c r="B22" s="23"/>
      <c r="C22" s="25">
        <f>SUM(C20:C21)</f>
        <v>0</v>
      </c>
      <c r="D22" s="25">
        <f>SUM(D20:D21)</f>
        <v>0</v>
      </c>
      <c r="E22" s="25">
        <f>SUM(E20:E21)</f>
        <v>2.1</v>
      </c>
      <c r="F22" s="25">
        <f t="shared" ref="F22:H22" si="3">SUM(F20:F21)</f>
        <v>2.1</v>
      </c>
      <c r="G22" s="25">
        <f t="shared" si="3"/>
        <v>2.1</v>
      </c>
      <c r="H22" s="25">
        <f t="shared" si="3"/>
        <v>2.1</v>
      </c>
      <c r="I22" s="25">
        <f>SUM(I20:I21)</f>
        <v>10.539448839999999</v>
      </c>
      <c r="J22" s="25">
        <f>SUM(J20:J21)</f>
        <v>6.0954037100000003</v>
      </c>
      <c r="K22" s="25">
        <f>SUM(K20:K21)</f>
        <v>4.60819343</v>
      </c>
      <c r="L22" s="25">
        <f>SUM(L20:L21)</f>
        <v>6.8352272700000007</v>
      </c>
      <c r="M22" s="25">
        <f>SUM(M20:M21)</f>
        <v>1026.1855232386999</v>
      </c>
      <c r="N22" s="26"/>
      <c r="O22" s="27"/>
      <c r="P22" s="27"/>
      <c r="Q22" s="27"/>
      <c r="R22" s="27"/>
      <c r="S22" s="27"/>
      <c r="T22" s="28"/>
    </row>
    <row r="24" spans="1:20" x14ac:dyDescent="0.25">
      <c r="A24" s="58" t="s">
        <v>37</v>
      </c>
      <c r="B24" s="58"/>
      <c r="C24" s="58"/>
      <c r="D24" s="58"/>
      <c r="E24" s="58"/>
      <c r="F24" s="58"/>
      <c r="G24" s="58"/>
      <c r="H24" s="58"/>
      <c r="I24" s="58"/>
      <c r="J24" s="58"/>
      <c r="K24" s="58"/>
      <c r="L24" s="58"/>
      <c r="M24" s="58"/>
      <c r="N24" s="58"/>
      <c r="O24" s="58"/>
      <c r="P24" s="58"/>
      <c r="Q24" s="58"/>
      <c r="R24" s="58"/>
      <c r="S24" s="58"/>
      <c r="T24" s="58"/>
    </row>
    <row r="25" spans="1:20" x14ac:dyDescent="0.25">
      <c r="A25" s="58" t="s">
        <v>38</v>
      </c>
      <c r="B25" s="58"/>
      <c r="C25" s="58"/>
      <c r="D25" s="58"/>
      <c r="E25" s="58"/>
      <c r="F25" s="58"/>
      <c r="G25" s="58"/>
      <c r="H25" s="58"/>
      <c r="I25" s="58"/>
      <c r="J25" s="58"/>
      <c r="K25" s="58"/>
      <c r="L25" s="58"/>
      <c r="M25" s="58"/>
      <c r="N25" s="58"/>
      <c r="O25" s="58"/>
      <c r="P25" s="58"/>
      <c r="Q25" s="58"/>
      <c r="R25" s="58"/>
      <c r="S25" s="58"/>
      <c r="T25" s="58"/>
    </row>
    <row r="26" spans="1:20" x14ac:dyDescent="0.25">
      <c r="A26" s="58" t="s">
        <v>39</v>
      </c>
      <c r="B26" s="58"/>
      <c r="C26" s="58"/>
      <c r="D26" s="58"/>
      <c r="E26" s="58"/>
      <c r="F26" s="58"/>
      <c r="G26" s="58"/>
      <c r="H26" s="58"/>
      <c r="I26" s="58"/>
      <c r="J26" s="58"/>
      <c r="K26" s="58"/>
      <c r="L26" s="58"/>
      <c r="M26" s="58"/>
      <c r="N26" s="58"/>
      <c r="O26" s="58"/>
      <c r="P26" s="58"/>
      <c r="Q26" s="58"/>
      <c r="R26" s="58"/>
      <c r="S26" s="58"/>
      <c r="T26" s="58"/>
    </row>
    <row r="27" spans="1:20" x14ac:dyDescent="0.25">
      <c r="A27" s="58" t="s">
        <v>40</v>
      </c>
      <c r="B27" s="58"/>
      <c r="C27" s="58"/>
      <c r="D27" s="58"/>
      <c r="E27" s="58"/>
      <c r="F27" s="58"/>
      <c r="G27" s="58"/>
      <c r="H27" s="58"/>
      <c r="I27" s="58"/>
      <c r="J27" s="58"/>
      <c r="K27" s="58"/>
      <c r="L27" s="58"/>
      <c r="M27" s="58"/>
      <c r="N27" s="58"/>
      <c r="O27" s="58"/>
      <c r="P27" s="58"/>
      <c r="Q27" s="58"/>
      <c r="R27" s="58"/>
      <c r="S27" s="58"/>
      <c r="T27" s="58"/>
    </row>
  </sheetData>
  <mergeCells count="46">
    <mergeCell ref="N16:N17"/>
    <mergeCell ref="O16:T16"/>
    <mergeCell ref="A24:T24"/>
    <mergeCell ref="A25:T25"/>
    <mergeCell ref="A26:T26"/>
    <mergeCell ref="A27:T27"/>
    <mergeCell ref="N15:T15"/>
    <mergeCell ref="E16:E17"/>
    <mergeCell ref="F16:F17"/>
    <mergeCell ref="G16:G17"/>
    <mergeCell ref="H16:H17"/>
    <mergeCell ref="I16:I17"/>
    <mergeCell ref="J16:J17"/>
    <mergeCell ref="K16:K17"/>
    <mergeCell ref="L16:L17"/>
    <mergeCell ref="M16:M17"/>
    <mergeCell ref="A15:A17"/>
    <mergeCell ref="B15:B17"/>
    <mergeCell ref="C15:C17"/>
    <mergeCell ref="D15:D17"/>
    <mergeCell ref="E15:H15"/>
    <mergeCell ref="I15:M15"/>
    <mergeCell ref="K3:K4"/>
    <mergeCell ref="L3:L4"/>
    <mergeCell ref="M3:M4"/>
    <mergeCell ref="N3:N4"/>
    <mergeCell ref="A14:B14"/>
    <mergeCell ref="C14:M14"/>
    <mergeCell ref="N14:T14"/>
    <mergeCell ref="E3:E4"/>
    <mergeCell ref="F3:F4"/>
    <mergeCell ref="G3:G4"/>
    <mergeCell ref="H3:H4"/>
    <mergeCell ref="I3:I4"/>
    <mergeCell ref="J3:J4"/>
    <mergeCell ref="A1:B1"/>
    <mergeCell ref="C1:M1"/>
    <mergeCell ref="N1:T1"/>
    <mergeCell ref="A2:A4"/>
    <mergeCell ref="B2:B4"/>
    <mergeCell ref="C2:C4"/>
    <mergeCell ref="D2:D4"/>
    <mergeCell ref="E2:H2"/>
    <mergeCell ref="I2:M2"/>
    <mergeCell ref="N2:T2"/>
    <mergeCell ref="O3:T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27ccfb6-e310-47c1-805b-4545257a38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479AEE4E44BA4694965C6E4B86A9C1" ma:contentTypeVersion="10" ma:contentTypeDescription="Create a new document." ma:contentTypeScope="" ma:versionID="82fcacb6e836235bc705eda769534f5a">
  <xsd:schema xmlns:xsd="http://www.w3.org/2001/XMLSchema" xmlns:xs="http://www.w3.org/2001/XMLSchema" xmlns:p="http://schemas.microsoft.com/office/2006/metadata/properties" xmlns:ns3="e27ccfb6-e310-47c1-805b-4545257a386e" targetNamespace="http://schemas.microsoft.com/office/2006/metadata/properties" ma:root="true" ma:fieldsID="8884a75d254c9135e9a3782dcae782e9" ns3:_="">
    <xsd:import namespace="e27ccfb6-e310-47c1-805b-4545257a386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ccfb6-e310-47c1-805b-4545257a386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E51AEA-780F-43EC-96AE-7D5362D25498}">
  <ds:schemaRefs>
    <ds:schemaRef ds:uri="http://schemas.microsoft.com/sharepoint/v3/contenttype/forms"/>
  </ds:schemaRefs>
</ds:datastoreItem>
</file>

<file path=customXml/itemProps2.xml><?xml version="1.0" encoding="utf-8"?>
<ds:datastoreItem xmlns:ds="http://schemas.openxmlformats.org/officeDocument/2006/customXml" ds:itemID="{08FB4689-7CFB-4042-8B0A-A151CDB74AF3}">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e27ccfb6-e310-47c1-805b-4545257a386e"/>
    <ds:schemaRef ds:uri="http://schemas.microsoft.com/office/2006/metadata/properties"/>
    <ds:schemaRef ds:uri="http://purl.org/dc/terms/"/>
    <ds:schemaRef ds:uri="http://purl.org/dc/dcmitype/"/>
  </ds:schemaRefs>
</ds:datastoreItem>
</file>

<file path=customXml/itemProps3.xml><?xml version="1.0" encoding="utf-8"?>
<ds:datastoreItem xmlns:ds="http://schemas.openxmlformats.org/officeDocument/2006/customXml" ds:itemID="{48448E93-7867-410E-AA43-9AC4F9BE2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ccfb6-e310-47c1-805b-4545257a3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PPPs and Concessions</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Drakeford</dc:creator>
  <cp:lastModifiedBy>Robert Mangan</cp:lastModifiedBy>
  <dcterms:created xsi:type="dcterms:W3CDTF">2025-10-20T12:56:31Z</dcterms:created>
  <dcterms:modified xsi:type="dcterms:W3CDTF">2026-04-17T14:18:04Z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0x01010003479AEE4E44BA4694965C6E4B86A9C1</vt:lpwstr>
  </property>
</Properties>
</file>