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890" windowHeight="12495" activeTab="0"/>
  </bookViews>
  <sheets>
    <sheet name="ELCQ2017Q4TBL2" sheetId="1" r:id="rId1"/>
  </sheets>
  <definedNames>
    <definedName name="tbl2data">'ELCQ2017Q4TBL2'!$B$34:$L$53</definedName>
  </definedNames>
  <calcPr fullCalcOnLoad="1"/>
</workbook>
</file>

<file path=xl/sharedStrings.xml><?xml version="1.0" encoding="utf-8"?>
<sst xmlns="http://schemas.openxmlformats.org/spreadsheetml/2006/main" count="77" uniqueCount="58">
  <si>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</si>
  <si>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</si>
  <si>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</si>
  <si>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</si>
  <si>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</si>
  <si>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</si>
  <si>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</si>
  <si>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</si>
  <si>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</si>
  <si>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</si>
  <si>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</si>
  <si>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</si>
  <si>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</si>
  <si>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</si>
  <si>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</si>
  <si>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</si>
  <si>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</si>
  <si>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</si>
  <si>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</si>
  <si>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</si>
  <si>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</si>
  <si>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</si>
  <si>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</si>
  <si>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</si>
  <si>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</si>
  <si>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</si>
  <si>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</si>
  <si>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</si>
  <si>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</si>
  <si>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</si>
  <si>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</si>
  <si>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Total</t>
  </si>
  <si>
    <t>Private sector</t>
  </si>
  <si>
    <t>Size of Enterprise</t>
  </si>
  <si>
    <t>Less than 50 employees</t>
  </si>
  <si>
    <t>50-250 employees</t>
  </si>
  <si>
    <t>Greater than 250 employees</t>
  </si>
  <si>
    <t>* Preliminary Estimates</t>
  </si>
  <si>
    <t>Group</t>
  </si>
  <si>
    <t>Q412</t>
  </si>
  <si>
    <t>Q413</t>
  </si>
  <si>
    <t>Q414</t>
  </si>
  <si>
    <t>Q415</t>
  </si>
  <si>
    <t>Q416</t>
  </si>
  <si>
    <t>Q317</t>
  </si>
  <si>
    <t>Q417</t>
  </si>
  <si>
    <t>SecOrder</t>
  </si>
  <si>
    <t>Q410</t>
  </si>
  <si>
    <t>Q411</t>
  </si>
  <si>
    <t>BE</t>
  </si>
  <si>
    <t>KL</t>
  </si>
  <si>
    <t>RS</t>
  </si>
  <si>
    <t>All Sectors</t>
  </si>
  <si>
    <t>Private Sector</t>
  </si>
  <si>
    <t>Public Service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</si>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</sst>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  <numFmt numFmtId="167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39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0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57" applyNumberFormat="1" applyFont="1" applyFill="1" applyBorder="1" applyAlignment="1" applyProtection="1">
      <alignment horizontal="right" vertical="center"/>
      <protection hidden="1"/>
    </xf>
    <xf numFmtId="4" fontId="40" fillId="0" borderId="0" xfId="57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164" fontId="5" fillId="0" borderId="0" xfId="0" applyNumberFormat="1" applyFont="1" applyFill="1" applyBorder="1" applyAlignment="1" applyProtection="1">
      <alignment horizontal="right" vertical="center"/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Alignment="1">
      <alignment vertical="center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4" fontId="40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11" xfId="57" applyNumberFormat="1" applyFont="1" applyFill="1" applyBorder="1" applyAlignment="1" applyProtection="1">
      <alignment horizontal="right" vertical="center"/>
      <protection hidden="1"/>
    </xf>
    <xf numFmtId="4" fontId="40" fillId="0" borderId="11" xfId="57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Border="1" applyAlignment="1">
      <alignment vertical="center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7" fontId="3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vertical="center"/>
      <protection hidden="1"/>
    </xf>
    <xf numFmtId="167" fontId="5" fillId="0" borderId="12" xfId="0" applyNumberFormat="1" applyFont="1" applyFill="1" applyBorder="1" applyAlignment="1" applyProtection="1">
      <alignment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12" xfId="0" applyNumberFormat="1" applyFont="1" applyFill="1" applyBorder="1" applyAlignment="1" applyProtection="1">
      <alignment horizontal="right" vertical="center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0" fontId="40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4" fillId="0" borderId="11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wrapText="1"/>
      <protection hidden="1"/>
    </xf>
    <xf numFmtId="4" fontId="4" fillId="0" borderId="0" xfId="0" applyNumberFormat="1" applyFont="1" applyFill="1" applyAlignment="1" applyProtection="1">
      <alignment horizontal="left" vertical="center" wrapText="1"/>
      <protection hidden="1"/>
    </xf>
    <xf numFmtId="4" fontId="4" fillId="0" borderId="11" xfId="0" applyNumberFormat="1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26" customWidth="1"/>
    <col min="2" max="2" width="30.7109375" style="26" customWidth="1"/>
    <col min="3" max="13" width="10.7109375" style="26" customWidth="1"/>
    <col min="14" max="16384" width="9.140625" style="26" customWidth="1"/>
  </cols>
  <sheetData>
    <row r="1" spans="1:13" ht="15" customHeight="1">
      <c r="A1" s="58" t="str">
        <f>"Table 2 Average hourly earnings by economic sector and other characteristics and quarter"&amp;CHAR(185)</f>
        <v>Table 2 Average hourly earnings by economic sector and other characteristics and quarter¹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" customHeight="1">
      <c r="A2" s="52" t="s">
        <v>0</v>
      </c>
      <c r="B2" s="52"/>
      <c r="C2" s="2" t="str">
        <f>20&amp;RIGHT(C34,2)</f>
        <v>2012</v>
      </c>
      <c r="D2" s="2" t="str">
        <f aca="true" t="shared" si="0" ref="D2:I2">20&amp;RIGHT(D34,2)</f>
        <v>2013</v>
      </c>
      <c r="E2" s="2" t="str">
        <f t="shared" si="0"/>
        <v>2014</v>
      </c>
      <c r="F2" s="3" t="str">
        <f t="shared" si="0"/>
        <v>2015</v>
      </c>
      <c r="G2" s="3" t="str">
        <f>20&amp;RIGHT(G34,2)</f>
        <v>2016</v>
      </c>
      <c r="H2" s="3" t="str">
        <f>20&amp;RIGHT(H34,2)</f>
        <v>2017</v>
      </c>
      <c r="I2" s="4" t="str">
        <f t="shared" si="0"/>
        <v>2017</v>
      </c>
      <c r="J2" s="59" t="s">
        <v>1</v>
      </c>
      <c r="K2" s="59"/>
      <c r="L2" s="59" t="s">
        <v>2</v>
      </c>
      <c r="M2" s="59"/>
    </row>
    <row r="3" spans="1:13" ht="15" customHeight="1">
      <c r="A3" s="53"/>
      <c r="B3" s="53"/>
      <c r="C3" s="35" t="str">
        <f aca="true" t="shared" si="1" ref="C3:H3">LEFT(C34,2)</f>
        <v>Q4</v>
      </c>
      <c r="D3" s="35" t="str">
        <f t="shared" si="1"/>
        <v>Q4</v>
      </c>
      <c r="E3" s="36" t="str">
        <f t="shared" si="1"/>
        <v>Q4</v>
      </c>
      <c r="F3" s="36" t="str">
        <f t="shared" si="1"/>
        <v>Q4</v>
      </c>
      <c r="G3" s="36" t="str">
        <f t="shared" si="1"/>
        <v>Q4</v>
      </c>
      <c r="H3" s="36" t="str">
        <f t="shared" si="1"/>
        <v>Q3</v>
      </c>
      <c r="I3" s="36" t="str">
        <f>LEFT(I34,2)&amp;"*"</f>
        <v>Q4*</v>
      </c>
      <c r="J3" s="60"/>
      <c r="K3" s="60"/>
      <c r="L3" s="60"/>
      <c r="M3" s="60"/>
    </row>
    <row r="4" spans="1:13" ht="15" customHeight="1">
      <c r="A4" s="5"/>
      <c r="B4" s="6"/>
      <c r="C4" s="5" t="s">
        <v>3</v>
      </c>
      <c r="D4" s="5" t="s">
        <v>3</v>
      </c>
      <c r="E4" s="5" t="s">
        <v>3</v>
      </c>
      <c r="F4" s="7" t="s">
        <v>3</v>
      </c>
      <c r="G4" s="7" t="s">
        <v>3</v>
      </c>
      <c r="H4" s="7" t="s">
        <v>3</v>
      </c>
      <c r="I4" s="7" t="s">
        <v>3</v>
      </c>
      <c r="J4" s="5" t="s">
        <v>3</v>
      </c>
      <c r="K4" s="7" t="s">
        <v>4</v>
      </c>
      <c r="L4" s="7" t="s">
        <v>3</v>
      </c>
      <c r="M4" s="7" t="s">
        <v>4</v>
      </c>
    </row>
    <row r="5" spans="1:13" s="1" customFormat="1" ht="15" customHeight="1">
      <c r="A5" s="8" t="s">
        <v>5</v>
      </c>
      <c r="B5" s="9" t="s">
        <v>6</v>
      </c>
      <c r="C5" s="10">
        <f aca="true" t="shared" si="2" ref="C5:I18">IF(C35="","",IF(ISNUMBER(VALUE(C35)),VALUE(C35),C35))</f>
        <v>21.91</v>
      </c>
      <c r="D5" s="10">
        <f t="shared" si="2"/>
        <v>21.87</v>
      </c>
      <c r="E5" s="11">
        <f t="shared" si="2"/>
        <v>22.37</v>
      </c>
      <c r="F5" s="12">
        <f t="shared" si="2"/>
        <v>22.11</v>
      </c>
      <c r="G5" s="12">
        <f t="shared" si="2"/>
        <v>22.46</v>
      </c>
      <c r="H5" s="12">
        <f t="shared" si="2"/>
        <v>22.45</v>
      </c>
      <c r="I5" s="13">
        <f t="shared" si="2"/>
        <v>23</v>
      </c>
      <c r="J5" s="43">
        <f>IF(OR(ROUND((I5-H5),2)&gt;0,ROUND((I5-H5),2)&lt;0),ROUND((I5-H5),2),"-")</f>
        <v>0.55</v>
      </c>
      <c r="K5" s="37">
        <f>IF(OR(ROUND((I5-H5)/H5*100,1)&gt;0,ROUND((I5-H5)/H5*100,1)&lt;0),ROUND((I5-H5)/H5*100,1),"-")</f>
        <v>2.4</v>
      </c>
      <c r="L5" s="43">
        <f>IF(OR(ROUND((I5-G5),2)&gt;0,ROUND((I5-G5),2)&lt;0),ROUND((I5-G5),2),"-")</f>
        <v>0.54</v>
      </c>
      <c r="M5" s="37">
        <f>IF(OR(ROUND((I5-G5)/G5*100,1)&gt;0,ROUND((I5-G5)/G5*100,1)&lt;0),ROUND((I5-G5)/G5*100,1),"-")</f>
        <v>2.4</v>
      </c>
    </row>
    <row r="6" spans="1:13" ht="15" customHeight="1">
      <c r="A6" s="14" t="s">
        <v>7</v>
      </c>
      <c r="B6" s="15" t="s">
        <v>8</v>
      </c>
      <c r="C6" s="10">
        <f t="shared" si="2"/>
        <v>19.73</v>
      </c>
      <c r="D6" s="10">
        <f t="shared" si="2"/>
        <v>20.32</v>
      </c>
      <c r="E6" s="11">
        <f t="shared" si="2"/>
        <v>19.96</v>
      </c>
      <c r="F6" s="12">
        <f t="shared" si="2"/>
        <v>20.29</v>
      </c>
      <c r="G6" s="12">
        <f t="shared" si="2"/>
        <v>20.42</v>
      </c>
      <c r="H6" s="12">
        <f t="shared" si="2"/>
        <v>19.86</v>
      </c>
      <c r="I6" s="13">
        <f t="shared" si="2"/>
        <v>20.33</v>
      </c>
      <c r="J6" s="43">
        <f>IF(OR(ROUND((I6-H6),2)&gt;0,ROUND((I6-H6),2)&lt;0),ROUND((I6-H6),2),"-")</f>
        <v>0.47</v>
      </c>
      <c r="K6" s="37">
        <f aca="true" t="shared" si="3" ref="K6:K17">IF(OR(ROUND((I6-H6)/H6*100,1)&gt;0,ROUND((I6-H6)/H6*100,1)&lt;0),ROUND((I6-H6)/H6*100,1),"-")</f>
        <v>2.4</v>
      </c>
      <c r="L6" s="43">
        <f aca="true" t="shared" si="4" ref="L6:L17">IF(OR((I6-G6)&gt;0,(I6-G6)&lt;0),(I6-G6),"-")</f>
        <v>-0.09000000000000341</v>
      </c>
      <c r="M6" s="37">
        <f aca="true" t="shared" si="5" ref="M6:M17">IF(OR(ROUND((I6-G6)/G6*100,1)&gt;0,ROUND((I6-G6)/G6*100,1)&lt;0),ROUND((I6-G6)/G6*100,1),"-")</f>
        <v>-0.4</v>
      </c>
    </row>
    <row r="7" spans="1:13" ht="27" customHeight="1">
      <c r="A7" s="8" t="s">
        <v>9</v>
      </c>
      <c r="B7" s="9" t="s">
        <v>10</v>
      </c>
      <c r="C7" s="10">
        <f t="shared" si="2"/>
        <v>16.94</v>
      </c>
      <c r="D7" s="10">
        <f t="shared" si="2"/>
        <v>17.42</v>
      </c>
      <c r="E7" s="11">
        <f t="shared" si="2"/>
        <v>17.34</v>
      </c>
      <c r="F7" s="12">
        <f t="shared" si="2"/>
        <v>17.65</v>
      </c>
      <c r="G7" s="12">
        <f t="shared" si="2"/>
        <v>18.39</v>
      </c>
      <c r="H7" s="12">
        <f t="shared" si="2"/>
        <v>17.64</v>
      </c>
      <c r="I7" s="13">
        <f t="shared" si="2"/>
        <v>18.57</v>
      </c>
      <c r="J7" s="43">
        <f>IF(OR(ROUND((I7-H7),2)&gt;0,ROUND((I7-H7),2)&lt;0),ROUND((I7-H7),2),"-")</f>
        <v>0.93</v>
      </c>
      <c r="K7" s="37">
        <f t="shared" si="3"/>
        <v>5.3</v>
      </c>
      <c r="L7" s="43">
        <f t="shared" si="4"/>
        <v>0.17999999999999972</v>
      </c>
      <c r="M7" s="37">
        <f t="shared" si="5"/>
        <v>1</v>
      </c>
    </row>
    <row r="8" spans="1:13" ht="15" customHeight="1">
      <c r="A8" s="8" t="s">
        <v>11</v>
      </c>
      <c r="B8" s="9" t="s">
        <v>12</v>
      </c>
      <c r="C8" s="10">
        <f t="shared" si="2"/>
        <v>20.15</v>
      </c>
      <c r="D8" s="10">
        <f t="shared" si="2"/>
        <v>21.46</v>
      </c>
      <c r="E8" s="11">
        <f t="shared" si="2"/>
        <v>20.96</v>
      </c>
      <c r="F8" s="12">
        <f t="shared" si="2"/>
        <v>20.5</v>
      </c>
      <c r="G8" s="12">
        <f t="shared" si="2"/>
        <v>21.55</v>
      </c>
      <c r="H8" s="12">
        <f t="shared" si="2"/>
        <v>21.3</v>
      </c>
      <c r="I8" s="13">
        <f t="shared" si="2"/>
        <v>21.22</v>
      </c>
      <c r="J8" s="43">
        <f aca="true" t="shared" si="6" ref="J8:J17">IF(OR(ROUND((I8-H8),2)&gt;0,ROUND((I8-H8),2)&lt;0),ROUND((I8-H8),2),"-")</f>
        <v>-0.08</v>
      </c>
      <c r="K8" s="37">
        <f t="shared" si="3"/>
        <v>-0.4</v>
      </c>
      <c r="L8" s="43">
        <f t="shared" si="4"/>
        <v>-0.33000000000000185</v>
      </c>
      <c r="M8" s="37">
        <f t="shared" si="5"/>
        <v>-1.5</v>
      </c>
    </row>
    <row r="9" spans="1:13" ht="15" customHeight="1">
      <c r="A9" s="8" t="s">
        <v>13</v>
      </c>
      <c r="B9" s="9" t="s">
        <v>14</v>
      </c>
      <c r="C9" s="10">
        <f t="shared" si="2"/>
        <v>12.48</v>
      </c>
      <c r="D9" s="10">
        <f t="shared" si="2"/>
        <v>12.26</v>
      </c>
      <c r="E9" s="11">
        <f t="shared" si="2"/>
        <v>12.41</v>
      </c>
      <c r="F9" s="12">
        <f t="shared" si="2"/>
        <v>12.39</v>
      </c>
      <c r="G9" s="12">
        <f t="shared" si="2"/>
        <v>12.6</v>
      </c>
      <c r="H9" s="12">
        <f t="shared" si="2"/>
        <v>12.55</v>
      </c>
      <c r="I9" s="13">
        <f t="shared" si="2"/>
        <v>13</v>
      </c>
      <c r="J9" s="43">
        <f t="shared" si="6"/>
        <v>0.45</v>
      </c>
      <c r="K9" s="37">
        <f t="shared" si="3"/>
        <v>3.6</v>
      </c>
      <c r="L9" s="43">
        <f t="shared" si="4"/>
        <v>0.40000000000000036</v>
      </c>
      <c r="M9" s="37">
        <f t="shared" si="5"/>
        <v>3.2</v>
      </c>
    </row>
    <row r="10" spans="1:13" ht="15" customHeight="1">
      <c r="A10" s="8" t="s">
        <v>15</v>
      </c>
      <c r="B10" s="9" t="s">
        <v>16</v>
      </c>
      <c r="C10" s="10">
        <f t="shared" si="2"/>
        <v>27.62</v>
      </c>
      <c r="D10" s="10">
        <f t="shared" si="2"/>
        <v>27.5</v>
      </c>
      <c r="E10" s="11">
        <f t="shared" si="2"/>
        <v>28.41</v>
      </c>
      <c r="F10" s="12">
        <f t="shared" si="2"/>
        <v>29.39</v>
      </c>
      <c r="G10" s="12">
        <f t="shared" si="2"/>
        <v>29.13</v>
      </c>
      <c r="H10" s="12">
        <f t="shared" si="2"/>
        <v>29.76</v>
      </c>
      <c r="I10" s="13">
        <f t="shared" si="2"/>
        <v>30.53</v>
      </c>
      <c r="J10" s="43">
        <f t="shared" si="6"/>
        <v>0.77</v>
      </c>
      <c r="K10" s="37">
        <f t="shared" si="3"/>
        <v>2.6</v>
      </c>
      <c r="L10" s="43">
        <f t="shared" si="4"/>
        <v>1.4000000000000021</v>
      </c>
      <c r="M10" s="37">
        <f t="shared" si="5"/>
        <v>4.8</v>
      </c>
    </row>
    <row r="11" spans="1:13" ht="15" customHeight="1">
      <c r="A11" s="14" t="s">
        <v>17</v>
      </c>
      <c r="B11" s="15" t="s">
        <v>18</v>
      </c>
      <c r="C11" s="10">
        <f t="shared" si="2"/>
        <v>28.41</v>
      </c>
      <c r="D11" s="10">
        <f t="shared" si="2"/>
        <v>28.77</v>
      </c>
      <c r="E11" s="11">
        <f t="shared" si="2"/>
        <v>31.17</v>
      </c>
      <c r="F11" s="12">
        <f t="shared" si="2"/>
        <v>28.91</v>
      </c>
      <c r="G11" s="12">
        <f t="shared" si="2"/>
        <v>28.87</v>
      </c>
      <c r="H11" s="12">
        <f t="shared" si="2"/>
        <v>29.14</v>
      </c>
      <c r="I11" s="13">
        <f t="shared" si="2"/>
        <v>29.73</v>
      </c>
      <c r="J11" s="43">
        <f t="shared" si="6"/>
        <v>0.59</v>
      </c>
      <c r="K11" s="37">
        <f t="shared" si="3"/>
        <v>2</v>
      </c>
      <c r="L11" s="43">
        <f t="shared" si="4"/>
        <v>0.8599999999999994</v>
      </c>
      <c r="M11" s="37">
        <f t="shared" si="5"/>
        <v>3</v>
      </c>
    </row>
    <row r="12" spans="1:13" ht="27" customHeight="1">
      <c r="A12" s="14" t="s">
        <v>19</v>
      </c>
      <c r="B12" s="15" t="s">
        <v>20</v>
      </c>
      <c r="C12" s="10">
        <f t="shared" si="2"/>
        <v>24.82</v>
      </c>
      <c r="D12" s="10">
        <f t="shared" si="2"/>
        <v>24.75</v>
      </c>
      <c r="E12" s="11">
        <f t="shared" si="2"/>
        <v>24.51</v>
      </c>
      <c r="F12" s="12">
        <f t="shared" si="2"/>
        <v>24.68</v>
      </c>
      <c r="G12" s="12">
        <f t="shared" si="2"/>
        <v>25.73</v>
      </c>
      <c r="H12" s="12">
        <f t="shared" si="2"/>
        <v>25.93</v>
      </c>
      <c r="I12" s="13">
        <f t="shared" si="2"/>
        <v>27.17</v>
      </c>
      <c r="J12" s="43">
        <f t="shared" si="6"/>
        <v>1.24</v>
      </c>
      <c r="K12" s="37">
        <f t="shared" si="3"/>
        <v>4.8</v>
      </c>
      <c r="L12" s="43">
        <f t="shared" si="4"/>
        <v>1.4400000000000013</v>
      </c>
      <c r="M12" s="37">
        <f t="shared" si="5"/>
        <v>5.6</v>
      </c>
    </row>
    <row r="13" spans="1:13" ht="15" customHeight="1">
      <c r="A13" s="14" t="s">
        <v>21</v>
      </c>
      <c r="B13" s="15" t="s">
        <v>22</v>
      </c>
      <c r="C13" s="10">
        <f t="shared" si="2"/>
        <v>16.56</v>
      </c>
      <c r="D13" s="10">
        <f t="shared" si="2"/>
        <v>16.6</v>
      </c>
      <c r="E13" s="11">
        <f t="shared" si="2"/>
        <v>16.62</v>
      </c>
      <c r="F13" s="12">
        <f t="shared" si="2"/>
        <v>17.01</v>
      </c>
      <c r="G13" s="12">
        <f t="shared" si="2"/>
        <v>17.21</v>
      </c>
      <c r="H13" s="12">
        <f t="shared" si="2"/>
        <v>17.5</v>
      </c>
      <c r="I13" s="13">
        <f t="shared" si="2"/>
        <v>17.54</v>
      </c>
      <c r="J13" s="43">
        <f t="shared" si="6"/>
        <v>0.04</v>
      </c>
      <c r="K13" s="37">
        <f t="shared" si="3"/>
        <v>0.2</v>
      </c>
      <c r="L13" s="43">
        <f t="shared" si="4"/>
        <v>0.3299999999999983</v>
      </c>
      <c r="M13" s="37">
        <f t="shared" si="5"/>
        <v>1.9</v>
      </c>
    </row>
    <row r="14" spans="1:13" ht="15" customHeight="1">
      <c r="A14" s="14" t="s">
        <v>23</v>
      </c>
      <c r="B14" s="14" t="s">
        <v>24</v>
      </c>
      <c r="C14" s="10">
        <f t="shared" si="2"/>
        <v>26.24</v>
      </c>
      <c r="D14" s="10">
        <f t="shared" si="2"/>
        <v>25.46</v>
      </c>
      <c r="E14" s="11">
        <f t="shared" si="2"/>
        <v>25.5</v>
      </c>
      <c r="F14" s="12">
        <f t="shared" si="2"/>
        <v>25.63</v>
      </c>
      <c r="G14" s="12">
        <f t="shared" si="2"/>
        <v>25.2</v>
      </c>
      <c r="H14" s="12">
        <f t="shared" si="2"/>
        <v>25.64</v>
      </c>
      <c r="I14" s="13">
        <f t="shared" si="2"/>
        <v>25.58</v>
      </c>
      <c r="J14" s="43">
        <f t="shared" si="6"/>
        <v>-0.06</v>
      </c>
      <c r="K14" s="37">
        <f t="shared" si="3"/>
        <v>-0.2</v>
      </c>
      <c r="L14" s="43">
        <f t="shared" si="4"/>
        <v>0.379999999999999</v>
      </c>
      <c r="M14" s="37">
        <f t="shared" si="5"/>
        <v>1.5</v>
      </c>
    </row>
    <row r="15" spans="1:13" ht="15" customHeight="1">
      <c r="A15" s="14" t="s">
        <v>25</v>
      </c>
      <c r="B15" s="14" t="s">
        <v>26</v>
      </c>
      <c r="C15" s="10">
        <f t="shared" si="2"/>
        <v>35.47</v>
      </c>
      <c r="D15" s="10">
        <f t="shared" si="2"/>
        <v>34.33</v>
      </c>
      <c r="E15" s="11">
        <f t="shared" si="2"/>
        <v>34.37</v>
      </c>
      <c r="F15" s="12">
        <f t="shared" si="2"/>
        <v>34.26</v>
      </c>
      <c r="G15" s="12">
        <f t="shared" si="2"/>
        <v>33.76</v>
      </c>
      <c r="H15" s="12">
        <f t="shared" si="2"/>
        <v>34.92</v>
      </c>
      <c r="I15" s="13">
        <f t="shared" si="2"/>
        <v>35.27</v>
      </c>
      <c r="J15" s="43">
        <f t="shared" si="6"/>
        <v>0.35</v>
      </c>
      <c r="K15" s="37">
        <f t="shared" si="3"/>
        <v>1</v>
      </c>
      <c r="L15" s="43">
        <f t="shared" si="4"/>
        <v>1.5100000000000051</v>
      </c>
      <c r="M15" s="37">
        <f t="shared" si="5"/>
        <v>4.5</v>
      </c>
    </row>
    <row r="16" spans="1:13" ht="15" customHeight="1">
      <c r="A16" s="14" t="s">
        <v>27</v>
      </c>
      <c r="B16" s="14" t="s">
        <v>28</v>
      </c>
      <c r="C16" s="10">
        <f t="shared" si="2"/>
        <v>22.92</v>
      </c>
      <c r="D16" s="10">
        <f t="shared" si="2"/>
        <v>22.31</v>
      </c>
      <c r="E16" s="11">
        <f t="shared" si="2"/>
        <v>22.18</v>
      </c>
      <c r="F16" s="12">
        <f t="shared" si="2"/>
        <v>22.02</v>
      </c>
      <c r="G16" s="12">
        <f t="shared" si="2"/>
        <v>22.22</v>
      </c>
      <c r="H16" s="12">
        <f t="shared" si="2"/>
        <v>22.63</v>
      </c>
      <c r="I16" s="13">
        <f t="shared" si="2"/>
        <v>22.63</v>
      </c>
      <c r="J16" s="43" t="str">
        <f t="shared" si="6"/>
        <v>-</v>
      </c>
      <c r="K16" s="37" t="str">
        <f t="shared" si="3"/>
        <v>-</v>
      </c>
      <c r="L16" s="43">
        <f t="shared" si="4"/>
        <v>0.41000000000000014</v>
      </c>
      <c r="M16" s="37">
        <f t="shared" si="5"/>
        <v>1.8</v>
      </c>
    </row>
    <row r="17" spans="1:13" ht="27" customHeight="1">
      <c r="A17" s="8" t="s">
        <v>29</v>
      </c>
      <c r="B17" s="15" t="s">
        <v>30</v>
      </c>
      <c r="C17" s="10">
        <f t="shared" si="2"/>
        <v>16.31</v>
      </c>
      <c r="D17" s="10">
        <f t="shared" si="2"/>
        <v>17.15</v>
      </c>
      <c r="E17" s="11">
        <f t="shared" si="2"/>
        <v>17.38</v>
      </c>
      <c r="F17" s="12">
        <f t="shared" si="2"/>
        <v>16.87</v>
      </c>
      <c r="G17" s="12">
        <f t="shared" si="2"/>
        <v>16.7</v>
      </c>
      <c r="H17" s="12">
        <f t="shared" si="2"/>
        <v>16.27</v>
      </c>
      <c r="I17" s="13">
        <f t="shared" si="2"/>
        <v>16.8</v>
      </c>
      <c r="J17" s="43">
        <f t="shared" si="6"/>
        <v>0.53</v>
      </c>
      <c r="K17" s="37">
        <f t="shared" si="3"/>
        <v>3.3</v>
      </c>
      <c r="L17" s="43">
        <f t="shared" si="4"/>
        <v>0.10000000000000142</v>
      </c>
      <c r="M17" s="37">
        <f t="shared" si="5"/>
        <v>0.6</v>
      </c>
    </row>
    <row r="18" spans="1:13" ht="15" customHeight="1">
      <c r="A18" s="18" t="s">
        <v>31</v>
      </c>
      <c r="B18" s="18"/>
      <c r="C18" s="27">
        <f t="shared" si="2"/>
        <v>21.92</v>
      </c>
      <c r="D18" s="27">
        <f t="shared" si="2"/>
        <v>21.89</v>
      </c>
      <c r="E18" s="27">
        <f t="shared" si="2"/>
        <v>22.08</v>
      </c>
      <c r="F18" s="27">
        <f t="shared" si="2"/>
        <v>21.92</v>
      </c>
      <c r="G18" s="27">
        <f t="shared" si="2"/>
        <v>22.15</v>
      </c>
      <c r="H18" s="27">
        <f t="shared" si="2"/>
        <v>22.15</v>
      </c>
      <c r="I18" s="19">
        <f t="shared" si="2"/>
        <v>22.66</v>
      </c>
      <c r="J18" s="44">
        <f>IF(OR(ROUND((I18-H18),2)&gt;0,ROUND((I18-H18),2)&lt;0),ROUND((I18-H18),2),"-")</f>
        <v>0.51</v>
      </c>
      <c r="K18" s="38">
        <f>IF(OR(ROUND((I18-H18)/H18*100,1)&gt;0,ROUND((I18-H18)/H18*100,1)&lt;0),ROUND((I18-H18)/H18*100,1),"-")</f>
        <v>2.3</v>
      </c>
      <c r="L18" s="44">
        <f>IF(OR((I18-G18)&gt;0,(I18-G18)&lt;0),(I18-G18),"-")</f>
        <v>0.5100000000000016</v>
      </c>
      <c r="M18" s="38">
        <f>IF(OR(ROUND((I18-G18)/G18*100,1)&gt;0,ROUND((I18-G18)/G18*100,1)&lt;0),ROUND((I18-G18)/G18*100,1),"-")</f>
        <v>2.3</v>
      </c>
    </row>
    <row r="19" spans="1:13" ht="15" customHeight="1">
      <c r="A19" s="61" t="str">
        <f>"Public/Private Sector"&amp;CHAR(178)</f>
        <v>Public/Private Sector²</v>
      </c>
      <c r="B19" s="61"/>
      <c r="C19" s="20"/>
      <c r="D19" s="20"/>
      <c r="E19" s="20"/>
      <c r="F19" s="13"/>
      <c r="G19" s="13"/>
      <c r="H19" s="13"/>
      <c r="I19" s="17"/>
      <c r="J19" s="45"/>
      <c r="K19" s="40"/>
      <c r="L19" s="45"/>
      <c r="M19" s="39"/>
    </row>
    <row r="20" spans="1:13" ht="15" customHeight="1">
      <c r="A20" s="62" t="s">
        <v>32</v>
      </c>
      <c r="B20" s="62"/>
      <c r="C20" s="10">
        <f aca="true" t="shared" si="7" ref="C20:I21">IF(C49="","",IF(ISNUMBER(VALUE(C49)),VALUE(C49),C49))</f>
        <v>19.72</v>
      </c>
      <c r="D20" s="10">
        <f t="shared" si="7"/>
        <v>19.94</v>
      </c>
      <c r="E20" s="11">
        <f t="shared" si="7"/>
        <v>20.24</v>
      </c>
      <c r="F20" s="12">
        <f t="shared" si="7"/>
        <v>20.06</v>
      </c>
      <c r="G20" s="12">
        <f t="shared" si="7"/>
        <v>20.44</v>
      </c>
      <c r="H20" s="12">
        <f t="shared" si="7"/>
        <v>20.24</v>
      </c>
      <c r="I20" s="16">
        <f t="shared" si="7"/>
        <v>20.87</v>
      </c>
      <c r="J20" s="43">
        <f>IF(OR(ROUND((I20-H20),2)&gt;0,ROUND((I20-H20),2)&lt;0),ROUND((I20-H20),2),"-")</f>
        <v>0.63</v>
      </c>
      <c r="K20" s="37">
        <f>IF(OR(ROUND((I20-H20)/H20*100,1)&gt;0,ROUND((I20-H20)/H20*100,1)&lt;0),ROUND((I20-H20)/H20*100,1),"-")</f>
        <v>3.1</v>
      </c>
      <c r="L20" s="43">
        <f>IF(OR((I20-G20)&gt;0,(I20-G20)&lt;0),(I20-G20),"-")</f>
        <v>0.4299999999999997</v>
      </c>
      <c r="M20" s="37">
        <f>IF(OR(ROUND((I20-G20)/G20*100,1)&gt;0,ROUND((I20-G20)/G20*100,1)&lt;0),ROUND((I20-G20)/G20*100,1),"-")</f>
        <v>2.1</v>
      </c>
    </row>
    <row r="21" spans="1:13" ht="15" customHeight="1">
      <c r="A21" s="63" t="str">
        <f>"Public sector"&amp;CHAR(185)</f>
        <v>Public sector¹</v>
      </c>
      <c r="B21" s="63"/>
      <c r="C21" s="28">
        <f t="shared" si="7"/>
        <v>29.18</v>
      </c>
      <c r="D21" s="28">
        <f t="shared" si="7"/>
        <v>28.26</v>
      </c>
      <c r="E21" s="29">
        <f t="shared" si="7"/>
        <v>28.29</v>
      </c>
      <c r="F21" s="30">
        <f t="shared" si="7"/>
        <v>28.25</v>
      </c>
      <c r="G21" s="30">
        <f t="shared" si="7"/>
        <v>28.23</v>
      </c>
      <c r="H21" s="30">
        <f t="shared" si="7"/>
        <v>28.94</v>
      </c>
      <c r="I21" s="24">
        <f t="shared" si="7"/>
        <v>28.97</v>
      </c>
      <c r="J21" s="46">
        <f>IF(OR(ROUND((I21-H21),2)&gt;0,ROUND((I21-H21),2)&lt;0),ROUND((I21-H21),2),"-")</f>
        <v>0.03</v>
      </c>
      <c r="K21" s="37">
        <f>IF(OR(ROUND((I21-H21)/H21*100,1)&gt;0,ROUND((I21-H21)/H21*100,1)&lt;0),ROUND((I21-H21)/H21*100,1),"-")</f>
        <v>0.1</v>
      </c>
      <c r="L21" s="43">
        <f>IF(OR((I21-G21)&gt;0,(I21-G21)&lt;0),(I21-G21),"-")</f>
        <v>0.7399999999999984</v>
      </c>
      <c r="M21" s="37">
        <f>IF(OR(ROUND((I21-G21)/G21*100,1)&gt;0,ROUND((I21-G21)/G21*100,1)&lt;0),ROUND((I21-G21)/G21*100,1),"-")</f>
        <v>2.6</v>
      </c>
    </row>
    <row r="22" spans="1:13" ht="15" customHeight="1">
      <c r="A22" s="48" t="s">
        <v>33</v>
      </c>
      <c r="B22" s="48"/>
      <c r="C22" s="16"/>
      <c r="D22" s="16"/>
      <c r="E22" s="16"/>
      <c r="F22" s="17"/>
      <c r="G22" s="17"/>
      <c r="H22" s="17"/>
      <c r="I22" s="17"/>
      <c r="J22" s="43"/>
      <c r="K22" s="41"/>
      <c r="L22" s="47"/>
      <c r="M22" s="42"/>
    </row>
    <row r="23" spans="1:13" ht="15" customHeight="1">
      <c r="A23" s="51" t="s">
        <v>34</v>
      </c>
      <c r="B23" s="51"/>
      <c r="C23" s="11">
        <f aca="true" t="shared" si="8" ref="C23:I25">IF(C51="","",IF(ISNUMBER(VALUE(C51)),VALUE(C51),C51))</f>
        <v>17.97</v>
      </c>
      <c r="D23" s="11">
        <f t="shared" si="8"/>
        <v>18.33</v>
      </c>
      <c r="E23" s="11">
        <f t="shared" si="8"/>
        <v>18.29</v>
      </c>
      <c r="F23" s="12">
        <f t="shared" si="8"/>
        <v>18.16</v>
      </c>
      <c r="G23" s="12">
        <f t="shared" si="8"/>
        <v>18.6</v>
      </c>
      <c r="H23" s="12">
        <f t="shared" si="8"/>
        <v>18.31</v>
      </c>
      <c r="I23" s="25">
        <f t="shared" si="8"/>
        <v>18.95</v>
      </c>
      <c r="J23" s="43">
        <f>IF(OR(ROUND((I23-H23),2)&gt;0,ROUND((I23-H23),2)&lt;0),ROUND((I23-H23),2),"-")</f>
        <v>0.64</v>
      </c>
      <c r="K23" s="37">
        <f>IF(OR(ROUND((I23-H23)/H23*100,1)&gt;0,ROUND((I23-H23)/H23*100,1)&lt;0),ROUND((I23-H23)/H23*100,1),"-")</f>
        <v>3.5</v>
      </c>
      <c r="L23" s="43">
        <f>IF(OR((I23-G23)&gt;0,(I23-G23)&lt;0),(I23-G23),"-")</f>
        <v>0.34999999999999787</v>
      </c>
      <c r="M23" s="37">
        <f>IF(OR(ROUND((I23-G23)/G23*100,1)&gt;0,ROUND((I23-G23)/G23*100,1)&lt;0),ROUND((I23-G23)/G23*100,1),"-")</f>
        <v>1.9</v>
      </c>
    </row>
    <row r="24" spans="1:13" ht="15" customHeight="1">
      <c r="A24" s="50" t="s">
        <v>35</v>
      </c>
      <c r="B24" s="50"/>
      <c r="C24" s="11">
        <f t="shared" si="8"/>
        <v>20.06</v>
      </c>
      <c r="D24" s="11">
        <f t="shared" si="8"/>
        <v>19.84</v>
      </c>
      <c r="E24" s="11">
        <f t="shared" si="8"/>
        <v>19.98</v>
      </c>
      <c r="F24" s="12">
        <f t="shared" si="8"/>
        <v>20.2</v>
      </c>
      <c r="G24" s="12">
        <f t="shared" si="8"/>
        <v>20.15</v>
      </c>
      <c r="H24" s="12">
        <f t="shared" si="8"/>
        <v>19.98</v>
      </c>
      <c r="I24" s="25">
        <f t="shared" si="8"/>
        <v>20.56</v>
      </c>
      <c r="J24" s="43">
        <f>IF(OR(ROUND((I24-H24),2)&gt;0,ROUND((I24-H24),2)&lt;0),ROUND((I24-H24),2),"-")</f>
        <v>0.58</v>
      </c>
      <c r="K24" s="37">
        <f>IF(OR(ROUND((I24-H24)/H24*100,1)&gt;0,ROUND((I24-H24)/H24*100,1)&lt;0),ROUND((I24-H24)/H24*100,1),"-")</f>
        <v>2.9</v>
      </c>
      <c r="L24" s="43">
        <f>IF(OR((I24-G24)&gt;0,(I24-G24)&lt;0),(I24-G24),"-")</f>
        <v>0.41000000000000014</v>
      </c>
      <c r="M24" s="37">
        <f>IF(OR(ROUND((I24-G24)/G24*100,1)&gt;0,ROUND((I24-G24)/G24*100,1)&lt;0),ROUND((I24-G24)/G24*100,1),"-")</f>
        <v>2</v>
      </c>
    </row>
    <row r="25" spans="1:13" ht="15" customHeight="1">
      <c r="A25" s="54" t="s">
        <v>36</v>
      </c>
      <c r="B25" s="54"/>
      <c r="C25" s="29">
        <f t="shared" si="8"/>
        <v>25.57</v>
      </c>
      <c r="D25" s="29">
        <f t="shared" si="8"/>
        <v>25.12</v>
      </c>
      <c r="E25" s="29">
        <f t="shared" si="8"/>
        <v>25.38</v>
      </c>
      <c r="F25" s="30">
        <f t="shared" si="8"/>
        <v>25.11</v>
      </c>
      <c r="G25" s="30">
        <f t="shared" si="8"/>
        <v>25.35</v>
      </c>
      <c r="H25" s="30">
        <f t="shared" si="8"/>
        <v>25.47</v>
      </c>
      <c r="I25" s="23">
        <f t="shared" si="8"/>
        <v>25.8</v>
      </c>
      <c r="J25" s="43">
        <f>IF(OR(ROUND((I25-H25),2)&gt;0,ROUND((I25-H25),2)&lt;0),ROUND((I25-H25),2),"-")</f>
        <v>0.33</v>
      </c>
      <c r="K25" s="37">
        <f>IF(OR(ROUND((I25-H25)/H25*100,1)&gt;0,ROUND((I25-H25)/H25*100,1)&lt;0),ROUND((I25-H25)/H25*100,1),"-")</f>
        <v>1.3</v>
      </c>
      <c r="L25" s="43">
        <f>IF(OR((I25-G25)&gt;0,(I25-G25)&lt;0),(I25-G25),"-")</f>
        <v>0.4499999999999993</v>
      </c>
      <c r="M25" s="37">
        <f>IF(OR(ROUND((I25-G25)/G25*100,1)&gt;0,ROUND((I25-G25)/G25*100,1)&lt;0),ROUND((I25-G25)/G25*100,1),"-")</f>
        <v>1.8</v>
      </c>
    </row>
    <row r="26" spans="1:13" ht="15" customHeight="1">
      <c r="A26" s="56" t="str">
        <f>CHAR(185)&amp;" Average hourly earnings by Public sector sub-sector are set out in Table 8b."</f>
        <v>¹ Average hourly earnings by Public sector sub-sector are set out in Table 8b.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</row>
    <row r="27" spans="1:13" ht="15" customHeight="1">
      <c r="A27" s="55" t="str">
        <f>CHAR(178)&amp;" For additional Public/Private data see statbank table EHQ08."</f>
        <v>² For additional Public/Private data see statbank table EHQ08.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13" ht="15" customHeight="1">
      <c r="A28" s="49" t="s">
        <v>37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ht="15" customHeight="1" hidden="1"/>
    <row r="30" spans="1:13" ht="15" customHeight="1" hidden="1">
      <c r="A30" s="18"/>
      <c r="B30" s="18"/>
      <c r="C30" s="31"/>
      <c r="D30" s="31"/>
      <c r="E30" s="32"/>
      <c r="F30" s="32"/>
      <c r="G30" s="32"/>
      <c r="H30" s="32"/>
      <c r="I30" s="32"/>
      <c r="J30" s="33"/>
      <c r="K30" s="22"/>
      <c r="L30" s="21"/>
      <c r="M30" s="22"/>
    </row>
    <row r="31" spans="1:13" ht="15" customHeight="1" hidden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ht="15" customHeight="1" hidden="1"/>
    <row r="33" ht="15" customHeight="1" hidden="1"/>
    <row r="34" spans="2:12" ht="15" customHeight="1" hidden="1">
      <c r="B34" t="s">
        <v>38</v>
      </c>
      <c r="C34" t="s">
        <v>39</v>
      </c>
      <c r="D34" t="s">
        <v>40</v>
      </c>
      <c r="E34" t="s">
        <v>41</v>
      </c>
      <c r="F34" t="s">
        <v>42</v>
      </c>
      <c r="G34" t="s">
        <v>43</v>
      </c>
      <c r="H34" t="s">
        <v>44</v>
      </c>
      <c r="I34" t="s">
        <v>45</v>
      </c>
      <c r="J34" t="s">
        <v>46</v>
      </c>
      <c r="K34" t="s">
        <v>47</v>
      </c>
      <c r="L34" t="s">
        <v>48</v>
      </c>
    </row>
    <row r="35" spans="2:10" ht="15" customHeight="1" hidden="1">
      <c r="B35" t="s">
        <v>49</v>
      </c>
      <c r="C35">
        <v>21.91</v>
      </c>
      <c r="D35">
        <v>21.87</v>
      </c>
      <c r="E35">
        <v>22.37</v>
      </c>
      <c r="F35">
        <v>22.11</v>
      </c>
      <c r="G35">
        <v>22.46</v>
      </c>
      <c r="H35">
        <v>22.45</v>
      </c>
      <c r="I35">
        <v>23</v>
      </c>
      <c r="J35">
        <v>1</v>
      </c>
    </row>
    <row r="36" spans="2:10" ht="15" customHeight="1" hidden="1">
      <c r="B36" t="s">
        <v>7</v>
      </c>
      <c r="C36">
        <v>19.73</v>
      </c>
      <c r="D36">
        <v>20.32</v>
      </c>
      <c r="E36">
        <v>19.96</v>
      </c>
      <c r="F36">
        <v>20.29</v>
      </c>
      <c r="G36">
        <v>20.42</v>
      </c>
      <c r="H36">
        <v>19.86</v>
      </c>
      <c r="I36">
        <v>20.33</v>
      </c>
      <c r="J36">
        <v>5</v>
      </c>
    </row>
    <row r="37" spans="2:10" ht="15" customHeight="1" hidden="1">
      <c r="B37" t="s">
        <v>9</v>
      </c>
      <c r="C37">
        <v>16.94</v>
      </c>
      <c r="D37">
        <v>17.42</v>
      </c>
      <c r="E37">
        <v>17.34</v>
      </c>
      <c r="F37">
        <v>17.65</v>
      </c>
      <c r="G37">
        <v>18.39</v>
      </c>
      <c r="H37">
        <v>17.64</v>
      </c>
      <c r="I37">
        <v>18.57</v>
      </c>
      <c r="J37">
        <v>6</v>
      </c>
    </row>
    <row r="38" spans="2:10" ht="15" customHeight="1" hidden="1">
      <c r="B38" t="s">
        <v>11</v>
      </c>
      <c r="C38">
        <v>20.15</v>
      </c>
      <c r="D38">
        <v>21.46</v>
      </c>
      <c r="E38">
        <v>20.96</v>
      </c>
      <c r="F38">
        <v>20.5</v>
      </c>
      <c r="G38">
        <v>21.55</v>
      </c>
      <c r="H38">
        <v>21.3</v>
      </c>
      <c r="I38">
        <v>21.22</v>
      </c>
      <c r="J38">
        <v>7</v>
      </c>
    </row>
    <row r="39" spans="2:10" ht="15" customHeight="1" hidden="1">
      <c r="B39" t="s">
        <v>13</v>
      </c>
      <c r="C39">
        <v>12.48</v>
      </c>
      <c r="D39">
        <v>12.26</v>
      </c>
      <c r="E39">
        <v>12.41</v>
      </c>
      <c r="F39">
        <v>12.39</v>
      </c>
      <c r="G39">
        <v>12.6</v>
      </c>
      <c r="H39">
        <v>12.55</v>
      </c>
      <c r="I39">
        <v>13</v>
      </c>
      <c r="J39">
        <v>8</v>
      </c>
    </row>
    <row r="40" spans="2:10" ht="15" customHeight="1" hidden="1">
      <c r="B40" t="s">
        <v>15</v>
      </c>
      <c r="C40">
        <v>27.62</v>
      </c>
      <c r="D40">
        <v>27.5</v>
      </c>
      <c r="E40">
        <v>28.41</v>
      </c>
      <c r="F40">
        <v>29.39</v>
      </c>
      <c r="G40">
        <v>29.13</v>
      </c>
      <c r="H40">
        <v>29.76</v>
      </c>
      <c r="I40">
        <v>30.53</v>
      </c>
      <c r="J40">
        <v>9</v>
      </c>
    </row>
    <row r="41" spans="2:10" ht="15" customHeight="1" hidden="1">
      <c r="B41" t="s">
        <v>50</v>
      </c>
      <c r="C41">
        <v>28.41</v>
      </c>
      <c r="D41">
        <v>28.77</v>
      </c>
      <c r="E41">
        <v>31.17</v>
      </c>
      <c r="F41">
        <v>28.91</v>
      </c>
      <c r="G41">
        <v>28.87</v>
      </c>
      <c r="H41">
        <v>29.14</v>
      </c>
      <c r="I41">
        <v>29.73</v>
      </c>
      <c r="J41">
        <v>10</v>
      </c>
    </row>
    <row r="42" spans="2:10" ht="15" customHeight="1" hidden="1">
      <c r="B42" t="s">
        <v>19</v>
      </c>
      <c r="C42">
        <v>24.82</v>
      </c>
      <c r="D42">
        <v>24.75</v>
      </c>
      <c r="E42">
        <v>24.51</v>
      </c>
      <c r="F42">
        <v>24.68</v>
      </c>
      <c r="G42">
        <v>25.73</v>
      </c>
      <c r="H42">
        <v>25.93</v>
      </c>
      <c r="I42">
        <v>27.17</v>
      </c>
      <c r="J42">
        <v>11</v>
      </c>
    </row>
    <row r="43" spans="2:10" ht="15" customHeight="1" hidden="1">
      <c r="B43" t="s">
        <v>21</v>
      </c>
      <c r="C43">
        <v>16.56</v>
      </c>
      <c r="D43">
        <v>16.6</v>
      </c>
      <c r="E43">
        <v>16.62</v>
      </c>
      <c r="F43">
        <v>17.01</v>
      </c>
      <c r="G43">
        <v>17.21</v>
      </c>
      <c r="H43">
        <v>17.5</v>
      </c>
      <c r="I43">
        <v>17.54</v>
      </c>
      <c r="J43">
        <v>12</v>
      </c>
    </row>
    <row r="44" spans="2:10" ht="15" customHeight="1" hidden="1">
      <c r="B44" t="s">
        <v>23</v>
      </c>
      <c r="C44">
        <v>26.24</v>
      </c>
      <c r="D44">
        <v>25.46</v>
      </c>
      <c r="E44">
        <v>25.5</v>
      </c>
      <c r="F44">
        <v>25.63</v>
      </c>
      <c r="G44">
        <v>25.2</v>
      </c>
      <c r="H44">
        <v>25.64</v>
      </c>
      <c r="I44">
        <v>25.58</v>
      </c>
      <c r="J44">
        <v>13</v>
      </c>
    </row>
    <row r="45" spans="2:10" ht="15" customHeight="1" hidden="1">
      <c r="B45" t="s">
        <v>25</v>
      </c>
      <c r="C45">
        <v>35.47</v>
      </c>
      <c r="D45">
        <v>34.33</v>
      </c>
      <c r="E45">
        <v>34.37</v>
      </c>
      <c r="F45">
        <v>34.26</v>
      </c>
      <c r="G45">
        <v>33.76</v>
      </c>
      <c r="H45">
        <v>34.92</v>
      </c>
      <c r="I45">
        <v>35.27</v>
      </c>
      <c r="J45">
        <v>14</v>
      </c>
    </row>
    <row r="46" spans="2:10" ht="15" customHeight="1" hidden="1">
      <c r="B46" t="s">
        <v>27</v>
      </c>
      <c r="C46">
        <v>22.92</v>
      </c>
      <c r="D46">
        <v>22.31</v>
      </c>
      <c r="E46">
        <v>22.18</v>
      </c>
      <c r="F46">
        <v>22.02</v>
      </c>
      <c r="G46">
        <v>22.22</v>
      </c>
      <c r="H46">
        <v>22.63</v>
      </c>
      <c r="I46">
        <v>22.63</v>
      </c>
      <c r="J46">
        <v>15</v>
      </c>
    </row>
    <row r="47" spans="2:10" ht="15" customHeight="1" hidden="1">
      <c r="B47" t="s">
        <v>51</v>
      </c>
      <c r="C47">
        <v>16.31</v>
      </c>
      <c r="D47">
        <v>17.15</v>
      </c>
      <c r="E47">
        <v>17.38</v>
      </c>
      <c r="F47">
        <v>16.87</v>
      </c>
      <c r="G47">
        <v>16.7</v>
      </c>
      <c r="H47">
        <v>16.27</v>
      </c>
      <c r="I47">
        <v>16.8</v>
      </c>
      <c r="J47">
        <v>16</v>
      </c>
    </row>
    <row r="48" spans="2:10" ht="15" customHeight="1" hidden="1">
      <c r="B48" t="s">
        <v>52</v>
      </c>
      <c r="C48">
        <v>21.92</v>
      </c>
      <c r="D48">
        <v>21.89</v>
      </c>
      <c r="E48">
        <v>22.08</v>
      </c>
      <c r="F48">
        <v>21.92</v>
      </c>
      <c r="G48">
        <v>22.15</v>
      </c>
      <c r="H48">
        <v>22.15</v>
      </c>
      <c r="I48">
        <v>22.66</v>
      </c>
      <c r="J48">
        <v>17</v>
      </c>
    </row>
    <row r="49" spans="2:10" ht="15" customHeight="1" hidden="1">
      <c r="B49" t="s">
        <v>53</v>
      </c>
      <c r="C49">
        <v>19.72</v>
      </c>
      <c r="D49">
        <v>19.94</v>
      </c>
      <c r="E49">
        <v>20.24</v>
      </c>
      <c r="F49">
        <v>20.06</v>
      </c>
      <c r="G49">
        <v>20.44</v>
      </c>
      <c r="H49">
        <v>20.24</v>
      </c>
      <c r="I49">
        <v>20.87</v>
      </c>
      <c r="J49">
        <v>18</v>
      </c>
    </row>
    <row r="50" spans="2:10" ht="15" customHeight="1" hidden="1">
      <c r="B50" t="s">
        <v>54</v>
      </c>
      <c r="C50">
        <v>29.18</v>
      </c>
      <c r="D50">
        <v>28.26</v>
      </c>
      <c r="E50">
        <v>28.29</v>
      </c>
      <c r="F50">
        <v>28.25</v>
      </c>
      <c r="G50">
        <v>28.23</v>
      </c>
      <c r="H50">
        <v>28.94</v>
      </c>
      <c r="I50">
        <v>28.97</v>
      </c>
      <c r="J50">
        <v>19</v>
      </c>
    </row>
    <row r="51" spans="2:10" ht="15" customHeight="1" hidden="1">
      <c r="B51" t="s">
        <v>55</v>
      </c>
      <c r="C51">
        <v>17.97</v>
      </c>
      <c r="D51">
        <v>18.33</v>
      </c>
      <c r="E51">
        <v>18.29</v>
      </c>
      <c r="F51">
        <v>18.16</v>
      </c>
      <c r="G51">
        <v>18.6</v>
      </c>
      <c r="H51">
        <v>18.31</v>
      </c>
      <c r="I51">
        <v>18.95</v>
      </c>
      <c r="J51">
        <v>20</v>
      </c>
    </row>
    <row r="52" spans="2:10" ht="15" customHeight="1" hidden="1">
      <c r="B52" t="s">
        <v>56</v>
      </c>
      <c r="C52">
        <v>20.06</v>
      </c>
      <c r="D52">
        <v>19.84</v>
      </c>
      <c r="E52">
        <v>19.98</v>
      </c>
      <c r="F52">
        <v>20.2</v>
      </c>
      <c r="G52">
        <v>20.15</v>
      </c>
      <c r="H52">
        <v>19.98</v>
      </c>
      <c r="I52">
        <v>20.56</v>
      </c>
      <c r="J52">
        <v>21</v>
      </c>
    </row>
    <row r="53" spans="2:10" ht="15" customHeight="1" hidden="1">
      <c r="B53" t="s">
        <v>57</v>
      </c>
      <c r="C53">
        <v>25.57</v>
      </c>
      <c r="D53">
        <v>25.12</v>
      </c>
      <c r="E53">
        <v>25.38</v>
      </c>
      <c r="F53">
        <v>25.11</v>
      </c>
      <c r="G53">
        <v>25.35</v>
      </c>
      <c r="H53">
        <v>25.47</v>
      </c>
      <c r="I53">
        <v>25.8</v>
      </c>
      <c r="J53">
        <v>22</v>
      </c>
    </row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</sheetData>
  <sheetProtection password="9C5D" sheet="1"/>
  <mergeCells count="14">
    <mergeCell ref="A1:M1"/>
    <mergeCell ref="J2:K3"/>
    <mergeCell ref="L2:M3"/>
    <mergeCell ref="A19:B19"/>
    <mergeCell ref="A20:B20"/>
    <mergeCell ref="A21:B21"/>
    <mergeCell ref="A22:B22"/>
    <mergeCell ref="A28:M28"/>
    <mergeCell ref="A24:B24"/>
    <mergeCell ref="A23:B23"/>
    <mergeCell ref="A2:B3"/>
    <mergeCell ref="A25:B25"/>
    <mergeCell ref="A27:M27"/>
    <mergeCell ref="A26:M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O'Mahony</dc:creator>
  <cp:keywords/>
  <dc:description/>
  <cp:lastModifiedBy>Karen Desmond</cp:lastModifiedBy>
  <cp:lastPrinted>2014-02-18T13:05:58Z</cp:lastPrinted>
  <dcterms:created xsi:type="dcterms:W3CDTF">2013-09-20T11:20:48Z</dcterms:created>
  <dcterms:modified xsi:type="dcterms:W3CDTF">2018-02-22T17:36:57Z</dcterms:modified>
  <cp:category/>
  <cp:version/>
  <cp:contentType/>
  <cp:contentStatus/>
</cp:coreProperties>
</file>